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I29" i="2" l="1"/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2" i="4"/>
  <c r="D22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39" i="2"/>
  <c r="I36" i="2"/>
  <c r="I30" i="2"/>
  <c r="H28" i="2"/>
  <c r="G28" i="2"/>
  <c r="H27" i="2"/>
  <c r="I27" i="2" s="1"/>
  <c r="G27" i="2"/>
  <c r="H26" i="2"/>
  <c r="H25" i="2" s="1"/>
  <c r="G26" i="2"/>
  <c r="G25" i="2" s="1"/>
  <c r="I24" i="2"/>
  <c r="H23" i="2"/>
  <c r="G23" i="2"/>
  <c r="I22" i="2"/>
  <c r="I21" i="2"/>
  <c r="I18" i="2"/>
  <c r="I17" i="2"/>
  <c r="H16" i="2"/>
  <c r="G16" i="2"/>
  <c r="G11" i="2" s="1"/>
  <c r="H15" i="2"/>
  <c r="G15" i="2"/>
  <c r="G10" i="2" s="1"/>
  <c r="H14" i="2"/>
  <c r="G14" i="2"/>
  <c r="I14" i="2" s="1"/>
  <c r="H13" i="2"/>
  <c r="G13" i="2"/>
  <c r="H8" i="2" l="1"/>
  <c r="I13" i="2"/>
  <c r="I16" i="2"/>
  <c r="I23" i="2"/>
  <c r="H9" i="2"/>
  <c r="H12" i="2"/>
  <c r="I26" i="2"/>
  <c r="G8" i="2"/>
  <c r="H11" i="2"/>
  <c r="I11" i="2" s="1"/>
  <c r="I25" i="2"/>
  <c r="G9" i="2"/>
  <c r="H10" i="2"/>
  <c r="G12" i="2"/>
  <c r="I8" i="2" l="1"/>
  <c r="I9" i="2"/>
  <c r="I12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G63" i="3"/>
  <c r="F63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H8" i="3" s="1"/>
  <c r="F9" i="3"/>
  <c r="G9" i="3"/>
  <c r="H57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G21" i="3" s="1"/>
  <c r="F24" i="3"/>
  <c r="H20" i="3"/>
  <c r="H17" i="3"/>
  <c r="G10" i="3"/>
  <c r="F10" i="3"/>
  <c r="E43" i="4" l="1"/>
  <c r="D43" i="4"/>
  <c r="H33" i="3"/>
  <c r="H39" i="3"/>
  <c r="H36" i="3"/>
  <c r="H45" i="3"/>
  <c r="G27" i="3"/>
  <c r="G7" i="3" s="1"/>
  <c r="F27" i="3"/>
  <c r="F21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<sst xmlns="http://schemas.openxmlformats.org/spreadsheetml/2006/main" count="583" uniqueCount="106">
  <si>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</si>
  <si>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</si>
  <si>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</si>
  <si>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</si>
  <si>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</si>
  <si>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</si>
  <si>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</si>
  <si>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</si>
  <si>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</si>
  <si>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</si>
  <si>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</si>
  <si>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</si>
  <si>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</si>
  <si>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</si>
  <si>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</si>
  <si>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</si>
  <si>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</si>
  <si>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</si>
  <si>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</si>
  <si>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</si>
  <si>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</si>
  <si>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</si>
  <si>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</si>
  <si>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</si>
  <si>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</si>
  <si>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</si>
  <si>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</si>
  <si>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</si>
  <si>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</si>
  <si>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</si>
  <si>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</si>
  <si>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</si>
  <si>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</si>
  <si>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</si>
  <si>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</si>
  <si>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</si>
  <si>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</si>
  <si>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</si>
  <si>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</si>
  <si>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</si>
  <si>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</si>
  <si>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</si>
  <si>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</si>
  <si>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</si>
  <si>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</si>
  <si>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Итого</t>
  </si>
  <si>
    <t>04 0 00 00000</t>
  </si>
  <si>
    <t>Подпрограмма 1 
"Совершенствование муниципальной службы Грязинского муниципального района на 2020-2024 г.г."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</si>
  <si>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</si>
  <si>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</si>
  <si>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</si>
  <si>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</si>
  <si>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</si>
  <si>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</si>
  <si>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</si>
  <si>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</si>
  <si>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</si>
  <si>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</si>
  <si>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</si>
  <si>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</si>
  <si>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</si>
  <si>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</si>
  <si>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</si>
  <si>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</si>
  <si>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</si>
  <si>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</si>
  <si>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</si>
  <si>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</si>
  <si>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</si>
  <si>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</si>
  <si>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</si>
  <si>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</si>
  <si>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</si>
  <si>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</si>
  <si>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</si>
  <si>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</si>
  <si>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</si>
  <si>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</si>
  <si>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</si>
  <si>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</si>
  <si>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</si>
  <si>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</si>
  <si>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</si>
  <si>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</si>
  <si>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</si>
  <si>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</si>
  <si>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</si>
  <si>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</si>
  <si>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</si>
  <si>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</si>
  <si>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</si>
  <si>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</si>
  <si>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</si>
  <si>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</si>
  <si>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</si>
  <si>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</si>
  <si>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</si>
  <si>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</si>
  <si>
    <t>Расходы 2021 г.</t>
  </si>
  <si>
    <t>Расходы отчетного периода, (тыс.руб.)</t>
  </si>
  <si>
    <t>за счет средств местного бюджета за 1 полугодие 2021 года.</t>
  </si>
  <si>
    <t>факт 1 полугодия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</si>
  <si>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</si>
  <si>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за счет средств иных источников за 1 полугодие 2021 года.</t>
  </si>
  <si>
    <t>за счет средств всех источников за 1 полугодия 2021 года</t>
  </si>
  <si>
    <t>Факт 1 полугодия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</si>
</sst>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13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39" sqref="H39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3">
      <c r="A2" s="106" t="s">
        <v>42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3">
      <c r="A3" s="106" t="s">
        <v>100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x14ac:dyDescent="0.3">
      <c r="A4" s="22"/>
    </row>
    <row r="5" spans="1:10" ht="21.6" customHeight="1" x14ac:dyDescent="0.3">
      <c r="A5" s="99" t="s">
        <v>21</v>
      </c>
      <c r="B5" s="124" t="s">
        <v>0</v>
      </c>
      <c r="C5" s="124" t="s">
        <v>1</v>
      </c>
      <c r="D5" s="125" t="s">
        <v>2</v>
      </c>
      <c r="E5" s="125"/>
      <c r="F5" s="125"/>
      <c r="G5" s="98" t="s">
        <v>98</v>
      </c>
      <c r="H5" s="98"/>
      <c r="I5" s="98"/>
      <c r="J5" s="99" t="s">
        <v>43</v>
      </c>
    </row>
    <row r="6" spans="1:10" ht="27" customHeight="1" x14ac:dyDescent="0.3">
      <c r="A6" s="100"/>
      <c r="B6" s="124"/>
      <c r="C6" s="124"/>
      <c r="D6" s="24" t="s">
        <v>3</v>
      </c>
      <c r="E6" s="24" t="s">
        <v>4</v>
      </c>
      <c r="F6" s="24" t="s">
        <v>5</v>
      </c>
      <c r="G6" s="25" t="s">
        <v>6</v>
      </c>
      <c r="H6" s="94" t="s">
        <v>101</v>
      </c>
      <c r="I6" s="26" t="s">
        <v>7</v>
      </c>
      <c r="J6" s="100"/>
    </row>
    <row r="7" spans="1:10" s="32" customFormat="1" x14ac:dyDescent="0.3">
      <c r="A7" s="117" t="s">
        <v>79</v>
      </c>
      <c r="B7" s="119" t="s">
        <v>44</v>
      </c>
      <c r="C7" s="27" t="s">
        <v>45</v>
      </c>
      <c r="D7" s="89" t="s">
        <v>97</v>
      </c>
      <c r="E7" s="89" t="s">
        <v>97</v>
      </c>
      <c r="F7" s="28" t="s">
        <v>46</v>
      </c>
      <c r="G7" s="29">
        <f>G8+G9+G10+G11</f>
        <v>59376.899999999994</v>
      </c>
      <c r="H7" s="29">
        <f>H8+H9+H10+H11</f>
        <v>29927.899999999998</v>
      </c>
      <c r="I7" s="30">
        <f t="shared" ref="I7:I39" si="0">H7/G7</f>
        <v>0.50403271305844533</v>
      </c>
      <c r="J7" s="31"/>
    </row>
    <row r="8" spans="1:10" s="32" customFormat="1" ht="15" customHeight="1" x14ac:dyDescent="0.3">
      <c r="A8" s="118"/>
      <c r="B8" s="120"/>
      <c r="C8" s="27" t="s">
        <v>10</v>
      </c>
      <c r="D8" s="89" t="s">
        <v>97</v>
      </c>
      <c r="E8" s="89" t="s">
        <v>97</v>
      </c>
      <c r="F8" s="28" t="s">
        <v>46</v>
      </c>
      <c r="G8" s="29">
        <f>G13+G23+G26</f>
        <v>59322.7</v>
      </c>
      <c r="H8" s="29">
        <f>H13+H23+H26</f>
        <v>29890.3</v>
      </c>
      <c r="I8" s="30">
        <f t="shared" si="0"/>
        <v>0.50385939952159964</v>
      </c>
      <c r="J8" s="33"/>
    </row>
    <row r="9" spans="1:10" s="32" customFormat="1" ht="15" hidden="1" customHeight="1" x14ac:dyDescent="0.3">
      <c r="A9" s="118"/>
      <c r="B9" s="120"/>
      <c r="C9" s="27" t="s">
        <v>12</v>
      </c>
      <c r="D9" s="28" t="s">
        <v>9</v>
      </c>
      <c r="E9" s="28" t="s">
        <v>9</v>
      </c>
      <c r="F9" s="28" t="s">
        <v>46</v>
      </c>
      <c r="G9" s="29">
        <f>G14+G27</f>
        <v>0</v>
      </c>
      <c r="H9" s="29">
        <f>H14+H27</f>
        <v>0</v>
      </c>
      <c r="I9" s="30" t="e">
        <f t="shared" si="0"/>
        <v>#DIV/0!</v>
      </c>
      <c r="J9" s="33"/>
    </row>
    <row r="10" spans="1:10" s="32" customFormat="1" ht="15" customHeight="1" x14ac:dyDescent="0.3">
      <c r="A10" s="118"/>
      <c r="B10" s="120"/>
      <c r="C10" s="27" t="s">
        <v>13</v>
      </c>
      <c r="D10" s="89" t="s">
        <v>97</v>
      </c>
      <c r="E10" s="89" t="s">
        <v>97</v>
      </c>
      <c r="F10" s="28" t="s">
        <v>46</v>
      </c>
      <c r="G10" s="29">
        <f>G15+G28</f>
        <v>0</v>
      </c>
      <c r="H10" s="29">
        <f>H15+H28</f>
        <v>0</v>
      </c>
      <c r="I10" s="30"/>
      <c r="J10" s="33"/>
    </row>
    <row r="11" spans="1:10" s="32" customFormat="1" x14ac:dyDescent="0.3">
      <c r="A11" s="118"/>
      <c r="B11" s="121"/>
      <c r="C11" s="27" t="s">
        <v>11</v>
      </c>
      <c r="D11" s="89" t="s">
        <v>97</v>
      </c>
      <c r="E11" s="89" t="s">
        <v>97</v>
      </c>
      <c r="F11" s="28" t="s">
        <v>46</v>
      </c>
      <c r="G11" s="29">
        <f>G16</f>
        <v>54.2</v>
      </c>
      <c r="H11" s="29">
        <f>H16</f>
        <v>37.6</v>
      </c>
      <c r="I11" s="30">
        <f t="shared" si="0"/>
        <v>0.69372693726937273</v>
      </c>
      <c r="J11" s="33"/>
    </row>
    <row r="12" spans="1:10" s="39" customFormat="1" ht="14.4" customHeight="1" x14ac:dyDescent="0.3">
      <c r="A12" s="122" t="s">
        <v>80</v>
      </c>
      <c r="B12" s="110" t="s">
        <v>47</v>
      </c>
      <c r="C12" s="34" t="s">
        <v>8</v>
      </c>
      <c r="D12" s="90" t="s">
        <v>97</v>
      </c>
      <c r="E12" s="90" t="s">
        <v>97</v>
      </c>
      <c r="F12" s="35" t="s">
        <v>48</v>
      </c>
      <c r="G12" s="36">
        <f>SUM(G13:G16)</f>
        <v>204.89999999999998</v>
      </c>
      <c r="H12" s="36">
        <f>SUM(H13:H16)</f>
        <v>129</v>
      </c>
      <c r="I12" s="37">
        <f t="shared" si="0"/>
        <v>0.62957540263543199</v>
      </c>
      <c r="J12" s="38"/>
    </row>
    <row r="13" spans="1:10" s="39" customFormat="1" ht="14.4" customHeight="1" x14ac:dyDescent="0.3">
      <c r="A13" s="123"/>
      <c r="B13" s="111"/>
      <c r="C13" s="34" t="s">
        <v>10</v>
      </c>
      <c r="D13" s="90" t="s">
        <v>97</v>
      </c>
      <c r="E13" s="90" t="s">
        <v>97</v>
      </c>
      <c r="F13" s="35" t="s">
        <v>48</v>
      </c>
      <c r="G13" s="36">
        <f>G17+G21</f>
        <v>150.69999999999999</v>
      </c>
      <c r="H13" s="36">
        <f>H17+H21</f>
        <v>91.4</v>
      </c>
      <c r="I13" s="37">
        <f t="shared" si="0"/>
        <v>0.60650298606502995</v>
      </c>
      <c r="J13" s="40"/>
    </row>
    <row r="14" spans="1:10" s="39" customFormat="1" ht="14.4" hidden="1" customHeight="1" x14ac:dyDescent="0.3">
      <c r="A14" s="123"/>
      <c r="B14" s="111"/>
      <c r="C14" s="34" t="s">
        <v>12</v>
      </c>
      <c r="D14" s="90" t="s">
        <v>97</v>
      </c>
      <c r="E14" s="90" t="s">
        <v>97</v>
      </c>
      <c r="F14" s="35" t="s">
        <v>48</v>
      </c>
      <c r="G14" s="36">
        <f>G18</f>
        <v>0</v>
      </c>
      <c r="H14" s="36">
        <f>H18</f>
        <v>0</v>
      </c>
      <c r="I14" s="37" t="e">
        <f t="shared" si="0"/>
        <v>#DIV/0!</v>
      </c>
      <c r="J14" s="40"/>
    </row>
    <row r="15" spans="1:10" s="39" customFormat="1" ht="14.4" customHeight="1" x14ac:dyDescent="0.3">
      <c r="A15" s="123"/>
      <c r="B15" s="111"/>
      <c r="C15" s="34" t="s">
        <v>13</v>
      </c>
      <c r="D15" s="90" t="s">
        <v>97</v>
      </c>
      <c r="E15" s="90" t="s">
        <v>97</v>
      </c>
      <c r="F15" s="35" t="s">
        <v>48</v>
      </c>
      <c r="G15" s="36">
        <f>G19</f>
        <v>0</v>
      </c>
      <c r="H15" s="36">
        <f>H19</f>
        <v>0</v>
      </c>
      <c r="I15" s="37"/>
      <c r="J15" s="40"/>
    </row>
    <row r="16" spans="1:10" s="39" customFormat="1" x14ac:dyDescent="0.3">
      <c r="A16" s="123"/>
      <c r="B16" s="112"/>
      <c r="C16" s="34" t="s">
        <v>11</v>
      </c>
      <c r="D16" s="90" t="s">
        <v>97</v>
      </c>
      <c r="E16" s="90" t="s">
        <v>97</v>
      </c>
      <c r="F16" s="35" t="s">
        <v>48</v>
      </c>
      <c r="G16" s="36">
        <f>G20+G22</f>
        <v>54.2</v>
      </c>
      <c r="H16" s="36">
        <f>H20+H22</f>
        <v>37.6</v>
      </c>
      <c r="I16" s="37">
        <f t="shared" si="0"/>
        <v>0.69372693726937273</v>
      </c>
      <c r="J16" s="40"/>
    </row>
    <row r="17" spans="1:10" s="45" customFormat="1" ht="17.399999999999999" customHeight="1" x14ac:dyDescent="0.3">
      <c r="A17" s="101" t="s">
        <v>81</v>
      </c>
      <c r="B17" s="95" t="s">
        <v>49</v>
      </c>
      <c r="C17" s="41" t="s">
        <v>10</v>
      </c>
      <c r="D17" s="42" t="s">
        <v>14</v>
      </c>
      <c r="E17" s="42" t="s">
        <v>15</v>
      </c>
      <c r="F17" s="42" t="s">
        <v>50</v>
      </c>
      <c r="G17" s="43">
        <v>98.7</v>
      </c>
      <c r="H17" s="43">
        <v>67.400000000000006</v>
      </c>
      <c r="I17" s="44">
        <f t="shared" si="0"/>
        <v>0.6828774062816616</v>
      </c>
      <c r="J17" s="104"/>
    </row>
    <row r="18" spans="1:10" s="45" customFormat="1" ht="15.6" hidden="1" customHeight="1" x14ac:dyDescent="0.3">
      <c r="A18" s="102"/>
      <c r="B18" s="103"/>
      <c r="C18" s="41" t="s">
        <v>12</v>
      </c>
      <c r="D18" s="42" t="s">
        <v>14</v>
      </c>
      <c r="E18" s="42" t="s">
        <v>15</v>
      </c>
      <c r="F18" s="42" t="s">
        <v>50</v>
      </c>
      <c r="G18" s="43"/>
      <c r="H18" s="43"/>
      <c r="I18" s="44" t="e">
        <f t="shared" si="0"/>
        <v>#DIV/0!</v>
      </c>
      <c r="J18" s="105"/>
    </row>
    <row r="19" spans="1:10" s="45" customFormat="1" x14ac:dyDescent="0.3">
      <c r="A19" s="102"/>
      <c r="B19" s="103"/>
      <c r="C19" s="41" t="s">
        <v>13</v>
      </c>
      <c r="D19" s="42" t="s">
        <v>14</v>
      </c>
      <c r="E19" s="42" t="s">
        <v>40</v>
      </c>
      <c r="F19" s="42" t="s">
        <v>50</v>
      </c>
      <c r="G19" s="43"/>
      <c r="H19" s="43"/>
      <c r="I19" s="44"/>
      <c r="J19" s="105"/>
    </row>
    <row r="20" spans="1:10" s="45" customFormat="1" x14ac:dyDescent="0.3">
      <c r="A20" s="102"/>
      <c r="B20" s="103"/>
      <c r="C20" s="41" t="s">
        <v>11</v>
      </c>
      <c r="D20" s="42" t="s">
        <v>16</v>
      </c>
      <c r="E20" s="42" t="s">
        <v>17</v>
      </c>
      <c r="F20" s="42" t="s">
        <v>50</v>
      </c>
      <c r="G20" s="43"/>
      <c r="H20" s="43"/>
      <c r="I20" s="44"/>
      <c r="J20" s="105"/>
    </row>
    <row r="21" spans="1:10" s="45" customFormat="1" ht="19.8" customHeight="1" x14ac:dyDescent="0.3">
      <c r="A21" s="101" t="s">
        <v>82</v>
      </c>
      <c r="B21" s="95" t="s">
        <v>51</v>
      </c>
      <c r="C21" s="41" t="s">
        <v>10</v>
      </c>
      <c r="D21" s="42" t="s">
        <v>14</v>
      </c>
      <c r="E21" s="42" t="s">
        <v>18</v>
      </c>
      <c r="F21" s="42" t="s">
        <v>52</v>
      </c>
      <c r="G21" s="43">
        <v>52</v>
      </c>
      <c r="H21" s="43">
        <v>24</v>
      </c>
      <c r="I21" s="44">
        <f t="shared" si="0"/>
        <v>0.46153846153846156</v>
      </c>
      <c r="J21" s="97"/>
    </row>
    <row r="22" spans="1:10" s="45" customFormat="1" ht="19.8" customHeight="1" x14ac:dyDescent="0.3">
      <c r="A22" s="102"/>
      <c r="B22" s="96"/>
      <c r="C22" s="41" t="s">
        <v>11</v>
      </c>
      <c r="D22" s="42" t="s">
        <v>16</v>
      </c>
      <c r="E22" s="42" t="s">
        <v>17</v>
      </c>
      <c r="F22" s="42" t="s">
        <v>52</v>
      </c>
      <c r="G22" s="43">
        <v>54.2</v>
      </c>
      <c r="H22" s="43">
        <v>37.6</v>
      </c>
      <c r="I22" s="44">
        <f t="shared" si="0"/>
        <v>0.69372693726937273</v>
      </c>
      <c r="J22" s="97"/>
    </row>
    <row r="23" spans="1:10" s="39" customFormat="1" ht="69" x14ac:dyDescent="0.3">
      <c r="A23" s="46" t="s">
        <v>83</v>
      </c>
      <c r="B23" s="47" t="s">
        <v>53</v>
      </c>
      <c r="C23" s="34" t="s">
        <v>10</v>
      </c>
      <c r="D23" s="90" t="s">
        <v>97</v>
      </c>
      <c r="E23" s="90" t="s">
        <v>97</v>
      </c>
      <c r="F23" s="35" t="s">
        <v>54</v>
      </c>
      <c r="G23" s="36">
        <f>G24</f>
        <v>4631.7</v>
      </c>
      <c r="H23" s="36">
        <f>H24</f>
        <v>2701.8</v>
      </c>
      <c r="I23" s="37">
        <f t="shared" si="0"/>
        <v>0.58332793574713393</v>
      </c>
      <c r="J23" s="93"/>
    </row>
    <row r="24" spans="1:10" s="45" customFormat="1" ht="39.6" x14ac:dyDescent="0.3">
      <c r="A24" s="48" t="s">
        <v>84</v>
      </c>
      <c r="B24" s="49" t="s">
        <v>55</v>
      </c>
      <c r="C24" s="41" t="s">
        <v>10</v>
      </c>
      <c r="D24" s="42" t="s">
        <v>14</v>
      </c>
      <c r="E24" s="42" t="s">
        <v>96</v>
      </c>
      <c r="F24" s="42" t="s">
        <v>56</v>
      </c>
      <c r="G24" s="43">
        <v>4631.7</v>
      </c>
      <c r="H24" s="43">
        <v>2701.8</v>
      </c>
      <c r="I24" s="44">
        <f t="shared" si="0"/>
        <v>0.58332793574713393</v>
      </c>
      <c r="J24" s="92"/>
    </row>
    <row r="25" spans="1:10" s="39" customFormat="1" x14ac:dyDescent="0.3">
      <c r="A25" s="107" t="s">
        <v>85</v>
      </c>
      <c r="B25" s="110" t="s">
        <v>57</v>
      </c>
      <c r="C25" s="34" t="s">
        <v>8</v>
      </c>
      <c r="D25" s="90" t="s">
        <v>97</v>
      </c>
      <c r="E25" s="90" t="s">
        <v>97</v>
      </c>
      <c r="F25" s="35" t="s">
        <v>58</v>
      </c>
      <c r="G25" s="36">
        <f>SUM(G26:G28)</f>
        <v>54540.299999999996</v>
      </c>
      <c r="H25" s="36">
        <f>SUM(H26:H28)</f>
        <v>27097.1</v>
      </c>
      <c r="I25" s="37">
        <f t="shared" si="0"/>
        <v>0.49682711682920705</v>
      </c>
      <c r="J25" s="50"/>
    </row>
    <row r="26" spans="1:10" s="39" customFormat="1" ht="16.8" customHeight="1" x14ac:dyDescent="0.3">
      <c r="A26" s="108"/>
      <c r="B26" s="111"/>
      <c r="C26" s="34" t="s">
        <v>10</v>
      </c>
      <c r="D26" s="90" t="s">
        <v>97</v>
      </c>
      <c r="E26" s="90" t="s">
        <v>97</v>
      </c>
      <c r="F26" s="35" t="s">
        <v>58</v>
      </c>
      <c r="G26" s="36">
        <f>G29+G32+G33+G34+G35+G36+G37+G38+G39+G40</f>
        <v>54540.299999999996</v>
      </c>
      <c r="H26" s="36">
        <f>H29+H32+H33+H34+H35+H36+H37+H38+H39+H40</f>
        <v>27097.1</v>
      </c>
      <c r="I26" s="37">
        <f t="shared" si="0"/>
        <v>0.49682711682920705</v>
      </c>
      <c r="J26" s="51"/>
    </row>
    <row r="27" spans="1:10" s="39" customFormat="1" ht="14.4" hidden="1" customHeight="1" x14ac:dyDescent="0.3">
      <c r="A27" s="108"/>
      <c r="B27" s="111"/>
      <c r="C27" s="34" t="s">
        <v>12</v>
      </c>
      <c r="D27" s="35" t="s">
        <v>9</v>
      </c>
      <c r="E27" s="35" t="s">
        <v>9</v>
      </c>
      <c r="F27" s="35" t="s">
        <v>58</v>
      </c>
      <c r="G27" s="36">
        <f>G30+G41</f>
        <v>0</v>
      </c>
      <c r="H27" s="36">
        <f>H30+H41</f>
        <v>0</v>
      </c>
      <c r="I27" s="37" t="e">
        <f t="shared" si="0"/>
        <v>#DIV/0!</v>
      </c>
      <c r="J27" s="51"/>
    </row>
    <row r="28" spans="1:10" s="39" customFormat="1" ht="15.6" customHeight="1" x14ac:dyDescent="0.3">
      <c r="A28" s="109"/>
      <c r="B28" s="112"/>
      <c r="C28" s="34" t="s">
        <v>13</v>
      </c>
      <c r="D28" s="90" t="s">
        <v>97</v>
      </c>
      <c r="E28" s="90" t="s">
        <v>97</v>
      </c>
      <c r="F28" s="35" t="s">
        <v>58</v>
      </c>
      <c r="G28" s="36">
        <f>G31+G42</f>
        <v>0</v>
      </c>
      <c r="H28" s="36">
        <f>H31+H42</f>
        <v>0</v>
      </c>
      <c r="I28" s="37"/>
      <c r="J28" s="50"/>
    </row>
    <row r="29" spans="1:10" s="45" customFormat="1" ht="39.6" x14ac:dyDescent="0.3">
      <c r="A29" s="52" t="s">
        <v>86</v>
      </c>
      <c r="B29" s="49" t="s">
        <v>59</v>
      </c>
      <c r="C29" s="53" t="s">
        <v>10</v>
      </c>
      <c r="D29" s="42" t="s">
        <v>14</v>
      </c>
      <c r="E29" s="42" t="s">
        <v>18</v>
      </c>
      <c r="F29" s="42" t="s">
        <v>60</v>
      </c>
      <c r="G29" s="43">
        <v>48990.7</v>
      </c>
      <c r="H29" s="43">
        <v>24145.4</v>
      </c>
      <c r="I29" s="44">
        <f>H29/G29</f>
        <v>0.49285680751652872</v>
      </c>
      <c r="J29" s="54"/>
    </row>
    <row r="30" spans="1:10" s="45" customFormat="1" ht="28.8" hidden="1" customHeight="1" x14ac:dyDescent="0.3">
      <c r="A30" s="55" t="s">
        <v>87</v>
      </c>
      <c r="B30" s="56" t="s">
        <v>61</v>
      </c>
      <c r="C30" s="41" t="s">
        <v>12</v>
      </c>
      <c r="D30" s="42" t="s">
        <v>14</v>
      </c>
      <c r="E30" s="42" t="s">
        <v>15</v>
      </c>
      <c r="F30" s="42" t="s">
        <v>62</v>
      </c>
      <c r="G30" s="57"/>
      <c r="H30" s="57"/>
      <c r="I30" s="44" t="e">
        <f t="shared" si="0"/>
        <v>#DIV/0!</v>
      </c>
      <c r="J30" s="58"/>
    </row>
    <row r="31" spans="1:10" s="45" customFormat="1" ht="39.6" x14ac:dyDescent="0.3">
      <c r="A31" s="52" t="s">
        <v>88</v>
      </c>
      <c r="B31" s="56" t="s">
        <v>34</v>
      </c>
      <c r="C31" s="53" t="s">
        <v>13</v>
      </c>
      <c r="D31" s="91" t="s">
        <v>97</v>
      </c>
      <c r="E31" s="91" t="s">
        <v>97</v>
      </c>
      <c r="F31" s="42" t="s">
        <v>63</v>
      </c>
      <c r="G31" s="57"/>
      <c r="H31" s="57"/>
      <c r="I31" s="44"/>
      <c r="J31" s="58"/>
    </row>
    <row r="32" spans="1:10" s="45" customFormat="1" ht="52.8" x14ac:dyDescent="0.3">
      <c r="A32" s="55" t="s">
        <v>89</v>
      </c>
      <c r="B32" s="56" t="s">
        <v>35</v>
      </c>
      <c r="C32" s="41" t="s">
        <v>10</v>
      </c>
      <c r="D32" s="91" t="s">
        <v>97</v>
      </c>
      <c r="E32" s="91" t="s">
        <v>97</v>
      </c>
      <c r="F32" s="42" t="s">
        <v>64</v>
      </c>
      <c r="G32" s="57"/>
      <c r="H32" s="57"/>
      <c r="I32" s="44"/>
      <c r="J32" s="59"/>
    </row>
    <row r="33" spans="1:10" s="45" customFormat="1" ht="52.8" x14ac:dyDescent="0.3">
      <c r="A33" s="55" t="s">
        <v>90</v>
      </c>
      <c r="B33" s="56" t="s">
        <v>36</v>
      </c>
      <c r="C33" s="41" t="s">
        <v>10</v>
      </c>
      <c r="D33" s="91" t="s">
        <v>97</v>
      </c>
      <c r="E33" s="91" t="s">
        <v>97</v>
      </c>
      <c r="F33" s="42" t="s">
        <v>65</v>
      </c>
      <c r="G33" s="57"/>
      <c r="H33" s="57"/>
      <c r="I33" s="44"/>
      <c r="J33" s="58"/>
    </row>
    <row r="34" spans="1:10" s="45" customFormat="1" ht="79.2" x14ac:dyDescent="0.3">
      <c r="A34" s="55" t="s">
        <v>91</v>
      </c>
      <c r="B34" s="56" t="s">
        <v>66</v>
      </c>
      <c r="C34" s="41" t="s">
        <v>10</v>
      </c>
      <c r="D34" s="91" t="s">
        <v>97</v>
      </c>
      <c r="E34" s="91" t="s">
        <v>97</v>
      </c>
      <c r="F34" s="42" t="s">
        <v>67</v>
      </c>
      <c r="G34" s="57"/>
      <c r="H34" s="57"/>
      <c r="I34" s="44"/>
      <c r="J34" s="59"/>
    </row>
    <row r="35" spans="1:10" s="45" customFormat="1" ht="39.6" x14ac:dyDescent="0.3">
      <c r="A35" s="55" t="s">
        <v>92</v>
      </c>
      <c r="B35" s="56" t="s">
        <v>37</v>
      </c>
      <c r="C35" s="41" t="s">
        <v>10</v>
      </c>
      <c r="D35" s="91" t="s">
        <v>97</v>
      </c>
      <c r="E35" s="91" t="s">
        <v>97</v>
      </c>
      <c r="F35" s="42" t="s">
        <v>68</v>
      </c>
      <c r="G35" s="57"/>
      <c r="H35" s="57"/>
      <c r="I35" s="44"/>
      <c r="J35" s="59"/>
    </row>
    <row r="36" spans="1:10" s="45" customFormat="1" ht="39.6" x14ac:dyDescent="0.3">
      <c r="A36" s="55" t="s">
        <v>93</v>
      </c>
      <c r="B36" s="56" t="s">
        <v>38</v>
      </c>
      <c r="C36" s="41" t="s">
        <v>10</v>
      </c>
      <c r="D36" s="42" t="s">
        <v>14</v>
      </c>
      <c r="E36" s="42" t="s">
        <v>19</v>
      </c>
      <c r="F36" s="42" t="s">
        <v>69</v>
      </c>
      <c r="G36" s="57">
        <v>5230.6000000000004</v>
      </c>
      <c r="H36" s="57">
        <v>2635.6</v>
      </c>
      <c r="I36" s="44">
        <f t="shared" si="0"/>
        <v>0.50388100791496193</v>
      </c>
      <c r="J36" s="58"/>
    </row>
    <row r="37" spans="1:10" s="45" customFormat="1" ht="42" customHeight="1" x14ac:dyDescent="0.3">
      <c r="A37" s="55" t="s">
        <v>94</v>
      </c>
      <c r="B37" s="56" t="s">
        <v>39</v>
      </c>
      <c r="C37" s="41" t="s">
        <v>10</v>
      </c>
      <c r="D37" s="91" t="s">
        <v>97</v>
      </c>
      <c r="E37" s="91" t="s">
        <v>97</v>
      </c>
      <c r="F37" s="42" t="s">
        <v>70</v>
      </c>
      <c r="G37" s="57"/>
      <c r="H37" s="57"/>
      <c r="I37" s="44"/>
      <c r="J37" s="58"/>
    </row>
    <row r="38" spans="1:10" s="45" customFormat="1" ht="26.4" x14ac:dyDescent="0.3">
      <c r="A38" s="52" t="s">
        <v>95</v>
      </c>
      <c r="B38" s="49" t="s">
        <v>71</v>
      </c>
      <c r="C38" s="41" t="s">
        <v>10</v>
      </c>
      <c r="D38" s="91" t="s">
        <v>97</v>
      </c>
      <c r="E38" s="91" t="s">
        <v>97</v>
      </c>
      <c r="F38" s="42" t="s">
        <v>72</v>
      </c>
      <c r="G38" s="60"/>
      <c r="H38" s="60"/>
      <c r="I38" s="44"/>
      <c r="J38" s="58"/>
    </row>
    <row r="39" spans="1:10" s="45" customFormat="1" ht="26.4" customHeight="1" x14ac:dyDescent="0.3">
      <c r="A39" s="55" t="s">
        <v>78</v>
      </c>
      <c r="B39" s="56" t="s">
        <v>73</v>
      </c>
      <c r="C39" s="41" t="s">
        <v>10</v>
      </c>
      <c r="D39" s="42" t="s">
        <v>14</v>
      </c>
      <c r="E39" s="42" t="s">
        <v>15</v>
      </c>
      <c r="F39" s="42" t="s">
        <v>74</v>
      </c>
      <c r="G39" s="60">
        <v>319</v>
      </c>
      <c r="H39" s="60">
        <v>316.10000000000002</v>
      </c>
      <c r="I39" s="44">
        <f t="shared" si="0"/>
        <v>0.99090909090909096</v>
      </c>
      <c r="J39" s="58"/>
    </row>
    <row r="40" spans="1:10" s="45" customFormat="1" x14ac:dyDescent="0.3">
      <c r="A40" s="113" t="s">
        <v>77</v>
      </c>
      <c r="B40" s="95" t="s">
        <v>75</v>
      </c>
      <c r="C40" s="41" t="s">
        <v>10</v>
      </c>
      <c r="D40" s="91" t="s">
        <v>97</v>
      </c>
      <c r="E40" s="91" t="s">
        <v>97</v>
      </c>
      <c r="F40" s="42" t="s">
        <v>76</v>
      </c>
      <c r="G40" s="60"/>
      <c r="H40" s="60"/>
      <c r="I40" s="44"/>
      <c r="J40" s="58"/>
    </row>
    <row r="41" spans="1:10" s="45" customFormat="1" x14ac:dyDescent="0.3">
      <c r="A41" s="114"/>
      <c r="B41" s="96"/>
      <c r="C41" s="41" t="s">
        <v>12</v>
      </c>
      <c r="D41" s="91" t="s">
        <v>97</v>
      </c>
      <c r="E41" s="91" t="s">
        <v>97</v>
      </c>
      <c r="F41" s="42" t="s">
        <v>76</v>
      </c>
      <c r="G41" s="60"/>
      <c r="H41" s="60"/>
      <c r="I41" s="44"/>
      <c r="J41" s="58"/>
    </row>
    <row r="42" spans="1:10" s="45" customFormat="1" x14ac:dyDescent="0.3">
      <c r="A42" s="115"/>
      <c r="B42" s="116"/>
      <c r="C42" s="41" t="s">
        <v>13</v>
      </c>
      <c r="D42" s="91" t="s">
        <v>97</v>
      </c>
      <c r="E42" s="91" t="s">
        <v>97</v>
      </c>
      <c r="F42" s="42" t="s">
        <v>76</v>
      </c>
      <c r="G42" s="60"/>
      <c r="H42" s="60"/>
      <c r="I42" s="44"/>
      <c r="J42" s="58"/>
    </row>
    <row r="43" spans="1:10" ht="15.6" x14ac:dyDescent="0.3">
      <c r="A43" s="61" t="s">
        <v>102</v>
      </c>
      <c r="B43" s="22"/>
    </row>
    <row r="44" spans="1:10" ht="42.6" customHeight="1" x14ac:dyDescent="0.3">
      <c r="B44" s="22" t="s">
        <v>20</v>
      </c>
    </row>
    <row r="45" spans="1:10" x14ac:dyDescent="0.3">
      <c r="B45" s="22"/>
    </row>
  </sheetData>
  <mergeCells count="23">
    <mergeCell ref="A1:J1"/>
    <mergeCell ref="A25:A28"/>
    <mergeCell ref="B25:B28"/>
    <mergeCell ref="A40:A42"/>
    <mergeCell ref="B40:B42"/>
    <mergeCell ref="A2:J2"/>
    <mergeCell ref="A7:A11"/>
    <mergeCell ref="B7:B11"/>
    <mergeCell ref="A12:A16"/>
    <mergeCell ref="B12:B16"/>
    <mergeCell ref="A3:J3"/>
    <mergeCell ref="A5:A6"/>
    <mergeCell ref="B5:B6"/>
    <mergeCell ref="C5:C6"/>
    <mergeCell ref="D5:F5"/>
    <mergeCell ref="A21:A22"/>
    <mergeCell ref="B21:B22"/>
    <mergeCell ref="J21:J22"/>
    <mergeCell ref="G5:I5"/>
    <mergeCell ref="J5:J6"/>
    <mergeCell ref="A17:A20"/>
    <mergeCell ref="B17:B20"/>
    <mergeCell ref="J17:J20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" workbookViewId="0">
      <selection activeCell="G36" sqref="G36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106" t="s">
        <v>41</v>
      </c>
      <c r="B1" s="106"/>
      <c r="C1" s="106"/>
      <c r="D1" s="106"/>
      <c r="E1" s="106"/>
      <c r="F1" s="106"/>
      <c r="G1" s="106"/>
      <c r="H1" s="106"/>
      <c r="I1" s="2"/>
      <c r="J1" s="2"/>
    </row>
    <row r="2" spans="1:11" x14ac:dyDescent="0.25">
      <c r="A2" s="106" t="s">
        <v>42</v>
      </c>
      <c r="B2" s="106"/>
      <c r="C2" s="106"/>
      <c r="D2" s="106"/>
      <c r="E2" s="106"/>
      <c r="F2" s="106"/>
      <c r="G2" s="106"/>
      <c r="H2" s="106"/>
      <c r="I2" s="2"/>
      <c r="J2" s="2"/>
    </row>
    <row r="3" spans="1:11" x14ac:dyDescent="0.25">
      <c r="A3" s="126" t="s">
        <v>103</v>
      </c>
      <c r="B3" s="126"/>
      <c r="C3" s="126"/>
      <c r="D3" s="126"/>
      <c r="E3" s="126"/>
      <c r="F3" s="126"/>
      <c r="G3" s="126"/>
      <c r="H3" s="126"/>
      <c r="I3" s="2"/>
      <c r="J3" s="2"/>
    </row>
    <row r="4" spans="1:11" x14ac:dyDescent="0.25">
      <c r="A4" s="127" t="s">
        <v>21</v>
      </c>
      <c r="B4" s="127" t="s">
        <v>0</v>
      </c>
      <c r="C4" s="127" t="s">
        <v>22</v>
      </c>
      <c r="D4" s="127" t="s">
        <v>99</v>
      </c>
      <c r="E4" s="127"/>
      <c r="F4" s="127"/>
      <c r="G4" s="127"/>
      <c r="H4" s="127"/>
    </row>
    <row r="5" spans="1:11" ht="41.4" x14ac:dyDescent="0.25">
      <c r="A5" s="127"/>
      <c r="B5" s="127"/>
      <c r="C5" s="127"/>
      <c r="D5" s="3" t="s">
        <v>3</v>
      </c>
      <c r="E5" s="3" t="s">
        <v>5</v>
      </c>
      <c r="F5" s="3" t="s">
        <v>23</v>
      </c>
      <c r="G5" s="3" t="s">
        <v>101</v>
      </c>
      <c r="H5" s="3" t="s">
        <v>24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36" t="s">
        <v>79</v>
      </c>
      <c r="B7" s="137" t="s">
        <v>44</v>
      </c>
      <c r="C7" s="4" t="s">
        <v>8</v>
      </c>
      <c r="D7" s="20" t="s">
        <v>9</v>
      </c>
      <c r="E7" s="28" t="s">
        <v>46</v>
      </c>
      <c r="F7" s="5">
        <f t="shared" ref="F7:G9" si="0">F10+F21+F27</f>
        <v>12189.5</v>
      </c>
      <c r="G7" s="5">
        <f t="shared" si="0"/>
        <v>6937.4999999999991</v>
      </c>
      <c r="H7" s="6">
        <f>G7/F7</f>
        <v>0.56913737232864348</v>
      </c>
      <c r="K7" s="63"/>
    </row>
    <row r="8" spans="1:11" s="14" customFormat="1" ht="19.8" customHeight="1" x14ac:dyDescent="0.25">
      <c r="A8" s="136"/>
      <c r="B8" s="137"/>
      <c r="C8" s="4" t="s">
        <v>25</v>
      </c>
      <c r="D8" s="20" t="s">
        <v>9</v>
      </c>
      <c r="E8" s="28" t="s">
        <v>46</v>
      </c>
      <c r="F8" s="5">
        <f t="shared" si="0"/>
        <v>2703.9</v>
      </c>
      <c r="G8" s="5">
        <f t="shared" si="0"/>
        <v>1626.1999999999998</v>
      </c>
      <c r="H8" s="6">
        <f>G8/F8</f>
        <v>0.60142756758755866</v>
      </c>
      <c r="K8" s="68"/>
    </row>
    <row r="9" spans="1:11" s="14" customFormat="1" ht="19.8" customHeight="1" x14ac:dyDescent="0.25">
      <c r="A9" s="136"/>
      <c r="B9" s="137"/>
      <c r="C9" s="4" t="s">
        <v>26</v>
      </c>
      <c r="D9" s="20" t="s">
        <v>9</v>
      </c>
      <c r="E9" s="28" t="s">
        <v>46</v>
      </c>
      <c r="F9" s="5">
        <f t="shared" si="0"/>
        <v>9485.6</v>
      </c>
      <c r="G9" s="5">
        <f t="shared" si="0"/>
        <v>5311.3</v>
      </c>
      <c r="H9" s="6">
        <f t="shared" ref="H9:H65" si="1">G9/F9</f>
        <v>0.55993295099940965</v>
      </c>
      <c r="K9" s="64"/>
    </row>
    <row r="10" spans="1:11" s="10" customFormat="1" ht="14.4" x14ac:dyDescent="0.3">
      <c r="A10" s="128" t="s">
        <v>80</v>
      </c>
      <c r="B10" s="138" t="s">
        <v>47</v>
      </c>
      <c r="C10" s="7" t="s">
        <v>8</v>
      </c>
      <c r="D10" s="19" t="s">
        <v>9</v>
      </c>
      <c r="E10" s="35" t="s">
        <v>48</v>
      </c>
      <c r="F10" s="8">
        <f>F13+F18</f>
        <v>317.5</v>
      </c>
      <c r="G10" s="8">
        <f>G13+G18</f>
        <v>159.30000000000001</v>
      </c>
      <c r="H10" s="9">
        <f t="shared" si="1"/>
        <v>0.501732283464567</v>
      </c>
      <c r="K10" s="64"/>
    </row>
    <row r="11" spans="1:11" s="10" customFormat="1" ht="14.4" x14ac:dyDescent="0.3">
      <c r="A11" s="128"/>
      <c r="B11" s="138"/>
      <c r="C11" s="7" t="s">
        <v>25</v>
      </c>
      <c r="D11" s="19" t="s">
        <v>9</v>
      </c>
      <c r="E11" s="35" t="s">
        <v>48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28"/>
      <c r="B12" s="138"/>
      <c r="C12" s="7" t="s">
        <v>26</v>
      </c>
      <c r="D12" s="19" t="s">
        <v>9</v>
      </c>
      <c r="E12" s="35" t="s">
        <v>48</v>
      </c>
      <c r="F12" s="8">
        <f>F15+F16+F17+F20</f>
        <v>317.5</v>
      </c>
      <c r="G12" s="8">
        <f>G15+G16+G17+G20</f>
        <v>159.30000000000001</v>
      </c>
      <c r="H12" s="9">
        <f t="shared" si="1"/>
        <v>0.501732283464567</v>
      </c>
      <c r="K12" s="64"/>
    </row>
    <row r="13" spans="1:11" s="75" customFormat="1" ht="13.8" customHeight="1" x14ac:dyDescent="0.25">
      <c r="A13" s="132" t="s">
        <v>81</v>
      </c>
      <c r="B13" s="139" t="s">
        <v>49</v>
      </c>
      <c r="C13" s="71" t="s">
        <v>8</v>
      </c>
      <c r="D13" s="72" t="s">
        <v>9</v>
      </c>
      <c r="E13" s="42" t="s">
        <v>50</v>
      </c>
      <c r="F13" s="73">
        <f>SUM(F14:F17)</f>
        <v>129.1</v>
      </c>
      <c r="G13" s="73">
        <f>SUM(G14:G17)</f>
        <v>73.599999999999994</v>
      </c>
      <c r="H13" s="74">
        <f t="shared" si="1"/>
        <v>0.57010069713400457</v>
      </c>
      <c r="K13" s="69"/>
    </row>
    <row r="14" spans="1:11" s="75" customFormat="1" x14ac:dyDescent="0.25">
      <c r="A14" s="132"/>
      <c r="B14" s="139"/>
      <c r="C14" s="71" t="s">
        <v>25</v>
      </c>
      <c r="D14" s="72" t="s">
        <v>9</v>
      </c>
      <c r="E14" s="42" t="s">
        <v>50</v>
      </c>
      <c r="F14" s="73"/>
      <c r="G14" s="73"/>
      <c r="H14" s="74"/>
      <c r="K14" s="65"/>
    </row>
    <row r="15" spans="1:11" s="75" customFormat="1" ht="14.4" customHeight="1" x14ac:dyDescent="0.25">
      <c r="A15" s="132"/>
      <c r="B15" s="139"/>
      <c r="C15" s="149" t="s">
        <v>26</v>
      </c>
      <c r="D15" s="72" t="s">
        <v>9</v>
      </c>
      <c r="E15" s="152" t="s">
        <v>50</v>
      </c>
      <c r="F15" s="73">
        <v>129.1</v>
      </c>
      <c r="G15" s="73">
        <v>73.599999999999994</v>
      </c>
      <c r="H15" s="74">
        <f t="shared" si="1"/>
        <v>0.57010069713400457</v>
      </c>
      <c r="K15" s="65"/>
    </row>
    <row r="16" spans="1:11" s="75" customFormat="1" ht="13.8" hidden="1" customHeight="1" x14ac:dyDescent="0.25">
      <c r="A16" s="132"/>
      <c r="B16" s="139"/>
      <c r="C16" s="150"/>
      <c r="D16" s="72" t="s">
        <v>9</v>
      </c>
      <c r="E16" s="153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32"/>
      <c r="B17" s="139"/>
      <c r="C17" s="151"/>
      <c r="D17" s="72" t="s">
        <v>9</v>
      </c>
      <c r="E17" s="154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55" t="s">
        <v>82</v>
      </c>
      <c r="B18" s="157" t="s">
        <v>51</v>
      </c>
      <c r="C18" s="71" t="s">
        <v>8</v>
      </c>
      <c r="D18" s="72" t="s">
        <v>9</v>
      </c>
      <c r="E18" s="42" t="s">
        <v>52</v>
      </c>
      <c r="F18" s="73">
        <f>F20</f>
        <v>188.4</v>
      </c>
      <c r="G18" s="73">
        <f>G20</f>
        <v>85.7</v>
      </c>
      <c r="H18" s="74">
        <f t="shared" si="1"/>
        <v>0.45488322717622082</v>
      </c>
      <c r="K18" s="70"/>
    </row>
    <row r="19" spans="1:11" s="75" customFormat="1" x14ac:dyDescent="0.25">
      <c r="A19" s="156"/>
      <c r="B19" s="158"/>
      <c r="C19" s="71" t="s">
        <v>25</v>
      </c>
      <c r="D19" s="72" t="s">
        <v>9</v>
      </c>
      <c r="E19" s="42" t="s">
        <v>52</v>
      </c>
      <c r="F19" s="73"/>
      <c r="G19" s="73"/>
      <c r="H19" s="74"/>
      <c r="K19" s="66"/>
    </row>
    <row r="20" spans="1:11" s="75" customFormat="1" x14ac:dyDescent="0.25">
      <c r="A20" s="156"/>
      <c r="B20" s="158"/>
      <c r="C20" s="81" t="s">
        <v>26</v>
      </c>
      <c r="D20" s="72" t="s">
        <v>9</v>
      </c>
      <c r="E20" s="42" t="s">
        <v>52</v>
      </c>
      <c r="F20" s="73">
        <v>188.4</v>
      </c>
      <c r="G20" s="73">
        <v>85.7</v>
      </c>
      <c r="H20" s="74">
        <f t="shared" si="1"/>
        <v>0.45488322717622082</v>
      </c>
      <c r="K20" s="66"/>
    </row>
    <row r="21" spans="1:11" s="10" customFormat="1" ht="24" customHeight="1" x14ac:dyDescent="0.3">
      <c r="A21" s="128" t="s">
        <v>83</v>
      </c>
      <c r="B21" s="129" t="s">
        <v>53</v>
      </c>
      <c r="C21" s="7" t="s">
        <v>8</v>
      </c>
      <c r="D21" s="19" t="s">
        <v>9</v>
      </c>
      <c r="E21" s="35" t="s">
        <v>54</v>
      </c>
      <c r="F21" s="8">
        <f>F24</f>
        <v>0</v>
      </c>
      <c r="G21" s="8">
        <f>G24</f>
        <v>0</v>
      </c>
      <c r="H21" s="9"/>
      <c r="K21" s="70"/>
    </row>
    <row r="22" spans="1:11" s="10" customFormat="1" ht="24" customHeight="1" x14ac:dyDescent="0.3">
      <c r="A22" s="128"/>
      <c r="B22" s="130"/>
      <c r="C22" s="7" t="s">
        <v>25</v>
      </c>
      <c r="D22" s="19" t="s">
        <v>9</v>
      </c>
      <c r="E22" s="35" t="s">
        <v>54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28"/>
      <c r="B23" s="131"/>
      <c r="C23" s="7" t="s">
        <v>26</v>
      </c>
      <c r="D23" s="19" t="s">
        <v>9</v>
      </c>
      <c r="E23" s="35" t="s">
        <v>54</v>
      </c>
      <c r="F23" s="8">
        <f t="shared" ref="F23:G23" si="3">F26</f>
        <v>0</v>
      </c>
      <c r="G23" s="8">
        <f t="shared" si="3"/>
        <v>0</v>
      </c>
      <c r="H23" s="9"/>
      <c r="K23" s="82"/>
    </row>
    <row r="24" spans="1:11" s="75" customFormat="1" x14ac:dyDescent="0.25">
      <c r="A24" s="132" t="s">
        <v>84</v>
      </c>
      <c r="B24" s="133" t="s">
        <v>55</v>
      </c>
      <c r="C24" s="71" t="s">
        <v>8</v>
      </c>
      <c r="D24" s="72" t="s">
        <v>9</v>
      </c>
      <c r="E24" s="42" t="s">
        <v>56</v>
      </c>
      <c r="F24" s="73">
        <f>F25+F26</f>
        <v>0</v>
      </c>
      <c r="G24" s="73">
        <f>G25+G26</f>
        <v>0</v>
      </c>
      <c r="H24" s="74"/>
      <c r="K24" s="83"/>
    </row>
    <row r="25" spans="1:11" s="75" customFormat="1" ht="13.8" customHeight="1" x14ac:dyDescent="0.25">
      <c r="A25" s="132"/>
      <c r="B25" s="134"/>
      <c r="C25" s="71" t="s">
        <v>25</v>
      </c>
      <c r="D25" s="72" t="s">
        <v>9</v>
      </c>
      <c r="E25" s="42" t="s">
        <v>56</v>
      </c>
      <c r="F25" s="73"/>
      <c r="G25" s="73"/>
      <c r="H25" s="74"/>
      <c r="K25" s="69"/>
    </row>
    <row r="26" spans="1:11" s="75" customFormat="1" x14ac:dyDescent="0.25">
      <c r="A26" s="132"/>
      <c r="B26" s="135"/>
      <c r="C26" s="71" t="s">
        <v>26</v>
      </c>
      <c r="D26" s="72" t="s">
        <v>9</v>
      </c>
      <c r="E26" s="42" t="s">
        <v>56</v>
      </c>
      <c r="F26" s="73"/>
      <c r="G26" s="73"/>
      <c r="H26" s="74"/>
      <c r="K26" s="65"/>
    </row>
    <row r="27" spans="1:11" s="10" customFormat="1" ht="14.4" x14ac:dyDescent="0.3">
      <c r="A27" s="128" t="s">
        <v>85</v>
      </c>
      <c r="B27" s="140" t="s">
        <v>57</v>
      </c>
      <c r="C27" s="7" t="s">
        <v>8</v>
      </c>
      <c r="D27" s="19" t="s">
        <v>9</v>
      </c>
      <c r="E27" s="35" t="s">
        <v>58</v>
      </c>
      <c r="F27" s="8">
        <f t="shared" ref="F27:G29" si="4">F30+F33+F36+F39+F42+F45+F48+F51+F54+F57+F60+F63</f>
        <v>11872</v>
      </c>
      <c r="G27" s="8">
        <f t="shared" si="4"/>
        <v>6778.1999999999989</v>
      </c>
      <c r="H27" s="9">
        <f t="shared" si="1"/>
        <v>0.57094002695417778</v>
      </c>
      <c r="K27" s="65"/>
    </row>
    <row r="28" spans="1:11" s="10" customFormat="1" ht="14.4" x14ac:dyDescent="0.3">
      <c r="A28" s="128"/>
      <c r="B28" s="140"/>
      <c r="C28" s="7" t="s">
        <v>25</v>
      </c>
      <c r="D28" s="19" t="s">
        <v>9</v>
      </c>
      <c r="E28" s="35" t="s">
        <v>58</v>
      </c>
      <c r="F28" s="8">
        <f t="shared" si="4"/>
        <v>2703.9</v>
      </c>
      <c r="G28" s="8">
        <f t="shared" si="4"/>
        <v>1626.1999999999998</v>
      </c>
      <c r="H28" s="9">
        <f t="shared" si="1"/>
        <v>0.60142756758755866</v>
      </c>
      <c r="K28" s="65"/>
    </row>
    <row r="29" spans="1:11" s="10" customFormat="1" ht="14.4" x14ac:dyDescent="0.3">
      <c r="A29" s="128"/>
      <c r="B29" s="140"/>
      <c r="C29" s="7" t="s">
        <v>26</v>
      </c>
      <c r="D29" s="19" t="s">
        <v>9</v>
      </c>
      <c r="E29" s="35" t="s">
        <v>58</v>
      </c>
      <c r="F29" s="8">
        <f t="shared" si="4"/>
        <v>9168.1</v>
      </c>
      <c r="G29" s="8">
        <f t="shared" si="4"/>
        <v>5152</v>
      </c>
      <c r="H29" s="9">
        <f t="shared" si="1"/>
        <v>0.56194849532618529</v>
      </c>
      <c r="K29" s="83"/>
    </row>
    <row r="30" spans="1:11" s="75" customFormat="1" x14ac:dyDescent="0.25">
      <c r="A30" s="132" t="s">
        <v>86</v>
      </c>
      <c r="B30" s="141" t="s">
        <v>59</v>
      </c>
      <c r="C30" s="71" t="s">
        <v>8</v>
      </c>
      <c r="D30" s="72" t="s">
        <v>9</v>
      </c>
      <c r="E30" s="42" t="s">
        <v>60</v>
      </c>
      <c r="F30" s="73">
        <f>F31+F32</f>
        <v>320</v>
      </c>
      <c r="G30" s="73">
        <f>G31+G32</f>
        <v>0</v>
      </c>
      <c r="H30" s="74">
        <f t="shared" si="1"/>
        <v>0</v>
      </c>
      <c r="K30" s="83"/>
    </row>
    <row r="31" spans="1:11" s="75" customFormat="1" x14ac:dyDescent="0.25">
      <c r="A31" s="132"/>
      <c r="B31" s="142"/>
      <c r="C31" s="71" t="s">
        <v>25</v>
      </c>
      <c r="D31" s="72" t="s">
        <v>9</v>
      </c>
      <c r="E31" s="42" t="s">
        <v>60</v>
      </c>
      <c r="F31" s="73"/>
      <c r="G31" s="73"/>
      <c r="H31" s="74"/>
      <c r="K31" s="83"/>
    </row>
    <row r="32" spans="1:11" s="75" customFormat="1" x14ac:dyDescent="0.25">
      <c r="A32" s="132"/>
      <c r="B32" s="143"/>
      <c r="C32" s="71" t="s">
        <v>26</v>
      </c>
      <c r="D32" s="72" t="s">
        <v>9</v>
      </c>
      <c r="E32" s="42" t="s">
        <v>60</v>
      </c>
      <c r="F32" s="73">
        <v>320</v>
      </c>
      <c r="G32" s="73"/>
      <c r="H32" s="74">
        <f t="shared" si="1"/>
        <v>0</v>
      </c>
      <c r="K32" s="83"/>
    </row>
    <row r="33" spans="1:11" s="75" customFormat="1" x14ac:dyDescent="0.25">
      <c r="A33" s="132" t="s">
        <v>87</v>
      </c>
      <c r="B33" s="144" t="s">
        <v>61</v>
      </c>
      <c r="C33" s="71" t="s">
        <v>8</v>
      </c>
      <c r="D33" s="72" t="s">
        <v>9</v>
      </c>
      <c r="E33" s="42" t="s">
        <v>62</v>
      </c>
      <c r="F33" s="73">
        <f>F34+F35</f>
        <v>2387</v>
      </c>
      <c r="G33" s="73">
        <f>G34+G35</f>
        <v>1167.4000000000001</v>
      </c>
      <c r="H33" s="74">
        <f t="shared" si="1"/>
        <v>0.48906577293674069</v>
      </c>
      <c r="K33" s="83"/>
    </row>
    <row r="34" spans="1:11" s="75" customFormat="1" x14ac:dyDescent="0.25">
      <c r="A34" s="132"/>
      <c r="B34" s="144"/>
      <c r="C34" s="71" t="s">
        <v>25</v>
      </c>
      <c r="D34" s="72" t="s">
        <v>9</v>
      </c>
      <c r="E34" s="42" t="s">
        <v>62</v>
      </c>
      <c r="F34" s="73"/>
      <c r="G34" s="73"/>
      <c r="H34" s="74"/>
      <c r="K34" s="83"/>
    </row>
    <row r="35" spans="1:11" s="75" customFormat="1" x14ac:dyDescent="0.25">
      <c r="A35" s="132"/>
      <c r="B35" s="144"/>
      <c r="C35" s="71" t="s">
        <v>26</v>
      </c>
      <c r="D35" s="72" t="s">
        <v>9</v>
      </c>
      <c r="E35" s="42" t="s">
        <v>62</v>
      </c>
      <c r="F35" s="73">
        <v>2387</v>
      </c>
      <c r="G35" s="73">
        <v>1167.4000000000001</v>
      </c>
      <c r="H35" s="74">
        <f t="shared" si="1"/>
        <v>0.48906577293674069</v>
      </c>
      <c r="K35" s="83"/>
    </row>
    <row r="36" spans="1:11" s="75" customFormat="1" x14ac:dyDescent="0.25">
      <c r="A36" s="132" t="s">
        <v>88</v>
      </c>
      <c r="B36" s="144" t="s">
        <v>34</v>
      </c>
      <c r="C36" s="71" t="s">
        <v>8</v>
      </c>
      <c r="D36" s="72" t="s">
        <v>9</v>
      </c>
      <c r="E36" s="42" t="s">
        <v>63</v>
      </c>
      <c r="F36" s="73">
        <f>F37+F38</f>
        <v>3475.3</v>
      </c>
      <c r="G36" s="73">
        <f>G37+G38</f>
        <v>1850.1</v>
      </c>
      <c r="H36" s="74">
        <f t="shared" si="1"/>
        <v>0.53235691882715153</v>
      </c>
      <c r="K36" s="83"/>
    </row>
    <row r="37" spans="1:11" s="75" customFormat="1" x14ac:dyDescent="0.25">
      <c r="A37" s="132"/>
      <c r="B37" s="144"/>
      <c r="C37" s="71" t="s">
        <v>25</v>
      </c>
      <c r="D37" s="72" t="s">
        <v>9</v>
      </c>
      <c r="E37" s="42" t="s">
        <v>63</v>
      </c>
      <c r="F37" s="73">
        <v>2000</v>
      </c>
      <c r="G37" s="73">
        <v>922.3</v>
      </c>
      <c r="H37" s="74">
        <f t="shared" si="1"/>
        <v>0.46115</v>
      </c>
      <c r="K37" s="83"/>
    </row>
    <row r="38" spans="1:11" s="75" customFormat="1" x14ac:dyDescent="0.25">
      <c r="A38" s="132"/>
      <c r="B38" s="144"/>
      <c r="C38" s="71" t="s">
        <v>26</v>
      </c>
      <c r="D38" s="72" t="s">
        <v>9</v>
      </c>
      <c r="E38" s="42" t="s">
        <v>63</v>
      </c>
      <c r="F38" s="73">
        <v>1475.3</v>
      </c>
      <c r="G38" s="73">
        <v>927.8</v>
      </c>
      <c r="H38" s="74">
        <f t="shared" si="1"/>
        <v>0.62888903951738628</v>
      </c>
      <c r="K38" s="83"/>
    </row>
    <row r="39" spans="1:11" s="75" customFormat="1" ht="19.2" customHeight="1" x14ac:dyDescent="0.25">
      <c r="A39" s="132" t="s">
        <v>89</v>
      </c>
      <c r="B39" s="145" t="s">
        <v>35</v>
      </c>
      <c r="C39" s="71" t="s">
        <v>8</v>
      </c>
      <c r="D39" s="72" t="s">
        <v>9</v>
      </c>
      <c r="E39" s="42" t="s">
        <v>64</v>
      </c>
      <c r="F39" s="73">
        <f>F40+F41</f>
        <v>1074</v>
      </c>
      <c r="G39" s="73">
        <f>G40+G41</f>
        <v>540.5</v>
      </c>
      <c r="H39" s="74">
        <f t="shared" si="1"/>
        <v>0.50325884543761634</v>
      </c>
      <c r="K39" s="83"/>
    </row>
    <row r="40" spans="1:11" s="75" customFormat="1" ht="19.2" customHeight="1" x14ac:dyDescent="0.25">
      <c r="A40" s="132"/>
      <c r="B40" s="146"/>
      <c r="C40" s="71" t="s">
        <v>25</v>
      </c>
      <c r="D40" s="72" t="s">
        <v>9</v>
      </c>
      <c r="E40" s="42" t="s">
        <v>64</v>
      </c>
      <c r="F40" s="73"/>
      <c r="G40" s="73"/>
      <c r="H40" s="74"/>
      <c r="K40" s="70"/>
    </row>
    <row r="41" spans="1:11" s="75" customFormat="1" ht="19.2" customHeight="1" x14ac:dyDescent="0.25">
      <c r="A41" s="132"/>
      <c r="B41" s="147"/>
      <c r="C41" s="71" t="s">
        <v>26</v>
      </c>
      <c r="D41" s="72" t="s">
        <v>9</v>
      </c>
      <c r="E41" s="42" t="s">
        <v>64</v>
      </c>
      <c r="F41" s="73">
        <v>1074</v>
      </c>
      <c r="G41" s="73">
        <v>540.5</v>
      </c>
      <c r="H41" s="74">
        <f t="shared" si="1"/>
        <v>0.50325884543761634</v>
      </c>
      <c r="K41" s="66"/>
    </row>
    <row r="42" spans="1:11" s="75" customFormat="1" ht="18.600000000000001" customHeight="1" x14ac:dyDescent="0.25">
      <c r="A42" s="132" t="s">
        <v>90</v>
      </c>
      <c r="B42" s="148" t="s">
        <v>36</v>
      </c>
      <c r="C42" s="71" t="s">
        <v>8</v>
      </c>
      <c r="D42" s="72" t="s">
        <v>9</v>
      </c>
      <c r="E42" s="42" t="s">
        <v>65</v>
      </c>
      <c r="F42" s="73">
        <f>SUM(F43:F44)</f>
        <v>1106.2</v>
      </c>
      <c r="G42" s="73">
        <f>SUM(G43:G44)</f>
        <v>489.5</v>
      </c>
      <c r="H42" s="74">
        <f t="shared" si="1"/>
        <v>0.4425058759717953</v>
      </c>
      <c r="K42" s="66"/>
    </row>
    <row r="43" spans="1:11" s="75" customFormat="1" ht="18.600000000000001" customHeight="1" x14ac:dyDescent="0.25">
      <c r="A43" s="132"/>
      <c r="B43" s="148"/>
      <c r="C43" s="71" t="s">
        <v>25</v>
      </c>
      <c r="D43" s="72" t="s">
        <v>9</v>
      </c>
      <c r="E43" s="42" t="s">
        <v>65</v>
      </c>
      <c r="F43" s="73"/>
      <c r="G43" s="73"/>
      <c r="H43" s="74"/>
      <c r="K43" s="76"/>
    </row>
    <row r="44" spans="1:11" s="75" customFormat="1" ht="18.600000000000001" customHeight="1" x14ac:dyDescent="0.25">
      <c r="A44" s="132"/>
      <c r="B44" s="148"/>
      <c r="C44" s="71" t="s">
        <v>26</v>
      </c>
      <c r="D44" s="72" t="s">
        <v>9</v>
      </c>
      <c r="E44" s="42" t="s">
        <v>65</v>
      </c>
      <c r="F44" s="73">
        <v>1106.2</v>
      </c>
      <c r="G44" s="73">
        <v>489.5</v>
      </c>
      <c r="H44" s="74">
        <f t="shared" si="1"/>
        <v>0.4425058759717953</v>
      </c>
      <c r="K44" s="76"/>
    </row>
    <row r="45" spans="1:11" s="75" customFormat="1" ht="28.2" customHeight="1" x14ac:dyDescent="0.25">
      <c r="A45" s="132" t="s">
        <v>91</v>
      </c>
      <c r="B45" s="160" t="s">
        <v>66</v>
      </c>
      <c r="C45" s="71" t="s">
        <v>8</v>
      </c>
      <c r="D45" s="72" t="s">
        <v>9</v>
      </c>
      <c r="E45" s="42" t="s">
        <v>67</v>
      </c>
      <c r="F45" s="73">
        <f>F46+F47</f>
        <v>842.7</v>
      </c>
      <c r="G45" s="73">
        <f>G46+G47</f>
        <v>416.7</v>
      </c>
      <c r="H45" s="74">
        <f t="shared" si="1"/>
        <v>0.49448202207191166</v>
      </c>
      <c r="K45" s="76"/>
    </row>
    <row r="46" spans="1:11" s="75" customFormat="1" ht="28.2" customHeight="1" x14ac:dyDescent="0.25">
      <c r="A46" s="132"/>
      <c r="B46" s="160"/>
      <c r="C46" s="71" t="s">
        <v>25</v>
      </c>
      <c r="D46" s="72" t="s">
        <v>9</v>
      </c>
      <c r="E46" s="42" t="s">
        <v>67</v>
      </c>
      <c r="F46" s="73"/>
      <c r="G46" s="73"/>
      <c r="H46" s="74"/>
      <c r="K46" s="76"/>
    </row>
    <row r="47" spans="1:11" s="75" customFormat="1" ht="28.2" customHeight="1" x14ac:dyDescent="0.25">
      <c r="A47" s="132"/>
      <c r="B47" s="160"/>
      <c r="C47" s="71" t="s">
        <v>26</v>
      </c>
      <c r="D47" s="72" t="s">
        <v>9</v>
      </c>
      <c r="E47" s="42" t="s">
        <v>67</v>
      </c>
      <c r="F47" s="73">
        <v>842.7</v>
      </c>
      <c r="G47" s="73">
        <v>416.7</v>
      </c>
      <c r="H47" s="74">
        <f t="shared" si="1"/>
        <v>0.49448202207191166</v>
      </c>
      <c r="K47" s="76"/>
    </row>
    <row r="48" spans="1:11" s="75" customFormat="1" x14ac:dyDescent="0.25">
      <c r="A48" s="132" t="s">
        <v>92</v>
      </c>
      <c r="B48" s="144" t="s">
        <v>37</v>
      </c>
      <c r="C48" s="71" t="s">
        <v>8</v>
      </c>
      <c r="D48" s="72" t="s">
        <v>9</v>
      </c>
      <c r="E48" s="42" t="s">
        <v>68</v>
      </c>
      <c r="F48" s="77">
        <f>SUM(F49:F50)</f>
        <v>527.1</v>
      </c>
      <c r="G48" s="77">
        <f>SUM(G49:G50)</f>
        <v>280.39999999999998</v>
      </c>
      <c r="H48" s="74">
        <f t="shared" si="1"/>
        <v>0.531967368620755</v>
      </c>
      <c r="K48" s="76"/>
    </row>
    <row r="49" spans="1:11" s="75" customFormat="1" x14ac:dyDescent="0.25">
      <c r="A49" s="132"/>
      <c r="B49" s="144"/>
      <c r="C49" s="71" t="s">
        <v>25</v>
      </c>
      <c r="D49" s="72" t="s">
        <v>9</v>
      </c>
      <c r="E49" s="42" t="s">
        <v>68</v>
      </c>
      <c r="F49" s="78"/>
      <c r="G49" s="78"/>
      <c r="H49" s="74"/>
      <c r="K49" s="76"/>
    </row>
    <row r="50" spans="1:11" s="75" customFormat="1" x14ac:dyDescent="0.25">
      <c r="A50" s="132"/>
      <c r="B50" s="144"/>
      <c r="C50" s="71" t="s">
        <v>26</v>
      </c>
      <c r="D50" s="72" t="s">
        <v>9</v>
      </c>
      <c r="E50" s="42" t="s">
        <v>68</v>
      </c>
      <c r="F50" s="79">
        <v>527.1</v>
      </c>
      <c r="G50" s="79">
        <v>280.39999999999998</v>
      </c>
      <c r="H50" s="74">
        <f t="shared" si="1"/>
        <v>0.531967368620755</v>
      </c>
      <c r="K50" s="76"/>
    </row>
    <row r="51" spans="1:11" s="75" customFormat="1" x14ac:dyDescent="0.25">
      <c r="A51" s="132" t="s">
        <v>93</v>
      </c>
      <c r="B51" s="144" t="s">
        <v>38</v>
      </c>
      <c r="C51" s="71" t="s">
        <v>8</v>
      </c>
      <c r="D51" s="72" t="s">
        <v>9</v>
      </c>
      <c r="E51" s="42" t="s">
        <v>69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32"/>
      <c r="B52" s="144"/>
      <c r="C52" s="71" t="s">
        <v>25</v>
      </c>
      <c r="D52" s="72" t="s">
        <v>9</v>
      </c>
      <c r="E52" s="42" t="s">
        <v>69</v>
      </c>
      <c r="F52" s="80"/>
      <c r="G52" s="80"/>
      <c r="H52" s="74"/>
      <c r="K52" s="76"/>
    </row>
    <row r="53" spans="1:11" s="75" customFormat="1" x14ac:dyDescent="0.25">
      <c r="A53" s="132"/>
      <c r="B53" s="144"/>
      <c r="C53" s="71" t="s">
        <v>26</v>
      </c>
      <c r="D53" s="72" t="s">
        <v>9</v>
      </c>
      <c r="E53" s="42" t="s">
        <v>69</v>
      </c>
      <c r="F53" s="79"/>
      <c r="G53" s="79"/>
      <c r="H53" s="74"/>
      <c r="K53" s="76"/>
    </row>
    <row r="54" spans="1:11" s="75" customFormat="1" x14ac:dyDescent="0.25">
      <c r="A54" s="132" t="s">
        <v>94</v>
      </c>
      <c r="B54" s="159" t="s">
        <v>39</v>
      </c>
      <c r="C54" s="71" t="s">
        <v>8</v>
      </c>
      <c r="D54" s="72" t="s">
        <v>9</v>
      </c>
      <c r="E54" s="42" t="s">
        <v>70</v>
      </c>
      <c r="F54" s="80">
        <f>SUM(F55:F56)</f>
        <v>210</v>
      </c>
      <c r="G54" s="80">
        <f>SUM(G55:G56)</f>
        <v>103.9</v>
      </c>
      <c r="H54" s="74">
        <f t="shared" si="1"/>
        <v>0.49476190476190479</v>
      </c>
      <c r="K54" s="76"/>
    </row>
    <row r="55" spans="1:11" s="75" customFormat="1" x14ac:dyDescent="0.25">
      <c r="A55" s="132"/>
      <c r="B55" s="159"/>
      <c r="C55" s="71" t="s">
        <v>25</v>
      </c>
      <c r="D55" s="72" t="s">
        <v>9</v>
      </c>
      <c r="E55" s="42" t="s">
        <v>70</v>
      </c>
      <c r="F55" s="80"/>
      <c r="G55" s="80"/>
      <c r="H55" s="74"/>
      <c r="K55" s="76"/>
    </row>
    <row r="56" spans="1:11" s="75" customFormat="1" x14ac:dyDescent="0.25">
      <c r="A56" s="132"/>
      <c r="B56" s="159"/>
      <c r="C56" s="71" t="s">
        <v>26</v>
      </c>
      <c r="D56" s="72" t="s">
        <v>9</v>
      </c>
      <c r="E56" s="42" t="s">
        <v>70</v>
      </c>
      <c r="F56" s="80">
        <v>210</v>
      </c>
      <c r="G56" s="80">
        <v>103.9</v>
      </c>
      <c r="H56" s="74">
        <f t="shared" si="1"/>
        <v>0.49476190476190479</v>
      </c>
      <c r="K56" s="76"/>
    </row>
    <row r="57" spans="1:11" s="75" customFormat="1" x14ac:dyDescent="0.25">
      <c r="A57" s="132" t="s">
        <v>95</v>
      </c>
      <c r="B57" s="145" t="s">
        <v>71</v>
      </c>
      <c r="C57" s="71" t="s">
        <v>8</v>
      </c>
      <c r="D57" s="72" t="s">
        <v>9</v>
      </c>
      <c r="E57" s="42" t="s">
        <v>72</v>
      </c>
      <c r="F57" s="80">
        <f>SUM(F58:F59)</f>
        <v>703.9</v>
      </c>
      <c r="G57" s="80">
        <f>SUM(G58:G59)</f>
        <v>703.9</v>
      </c>
      <c r="H57" s="74">
        <f t="shared" si="1"/>
        <v>1</v>
      </c>
      <c r="K57" s="76"/>
    </row>
    <row r="58" spans="1:11" s="75" customFormat="1" x14ac:dyDescent="0.25">
      <c r="A58" s="132"/>
      <c r="B58" s="146"/>
      <c r="C58" s="71" t="s">
        <v>25</v>
      </c>
      <c r="D58" s="72" t="s">
        <v>9</v>
      </c>
      <c r="E58" s="42" t="s">
        <v>72</v>
      </c>
      <c r="F58" s="80">
        <v>703.9</v>
      </c>
      <c r="G58" s="80">
        <v>703.9</v>
      </c>
      <c r="H58" s="74">
        <f t="shared" si="1"/>
        <v>1</v>
      </c>
      <c r="K58" s="76"/>
    </row>
    <row r="59" spans="1:11" s="75" customFormat="1" x14ac:dyDescent="0.25">
      <c r="A59" s="132"/>
      <c r="B59" s="147"/>
      <c r="C59" s="71" t="s">
        <v>26</v>
      </c>
      <c r="D59" s="72" t="s">
        <v>9</v>
      </c>
      <c r="E59" s="42" t="s">
        <v>72</v>
      </c>
      <c r="F59" s="80"/>
      <c r="G59" s="80"/>
      <c r="H59" s="74"/>
      <c r="K59" s="76"/>
    </row>
    <row r="60" spans="1:11" s="75" customFormat="1" x14ac:dyDescent="0.25">
      <c r="A60" s="132" t="s">
        <v>78</v>
      </c>
      <c r="B60" s="145" t="s">
        <v>73</v>
      </c>
      <c r="C60" s="71" t="s">
        <v>8</v>
      </c>
      <c r="D60" s="72" t="s">
        <v>9</v>
      </c>
      <c r="E60" s="42" t="s">
        <v>74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32"/>
      <c r="B61" s="146"/>
      <c r="C61" s="71" t="s">
        <v>25</v>
      </c>
      <c r="D61" s="72" t="s">
        <v>9</v>
      </c>
      <c r="E61" s="42" t="s">
        <v>74</v>
      </c>
      <c r="F61" s="80"/>
      <c r="G61" s="80"/>
      <c r="H61" s="74"/>
      <c r="K61" s="76"/>
    </row>
    <row r="62" spans="1:11" s="75" customFormat="1" x14ac:dyDescent="0.25">
      <c r="A62" s="132"/>
      <c r="B62" s="147"/>
      <c r="C62" s="71" t="s">
        <v>26</v>
      </c>
      <c r="D62" s="72" t="s">
        <v>9</v>
      </c>
      <c r="E62" s="42" t="s">
        <v>74</v>
      </c>
      <c r="F62" s="80"/>
      <c r="G62" s="80"/>
      <c r="H62" s="74"/>
      <c r="K62" s="76"/>
    </row>
    <row r="63" spans="1:11" s="75" customFormat="1" ht="13.8" customHeight="1" x14ac:dyDescent="0.25">
      <c r="A63" s="132" t="s">
        <v>77</v>
      </c>
      <c r="B63" s="144" t="s">
        <v>75</v>
      </c>
      <c r="C63" s="71" t="s">
        <v>8</v>
      </c>
      <c r="D63" s="72" t="s">
        <v>9</v>
      </c>
      <c r="E63" s="42" t="s">
        <v>76</v>
      </c>
      <c r="F63" s="80">
        <f>SUM(F64:F65)</f>
        <v>1225.8</v>
      </c>
      <c r="G63" s="80">
        <f>SUM(G64:G65)</f>
        <v>1225.8</v>
      </c>
      <c r="H63" s="74">
        <f t="shared" si="1"/>
        <v>1</v>
      </c>
      <c r="K63" s="76"/>
    </row>
    <row r="64" spans="1:11" s="75" customFormat="1" x14ac:dyDescent="0.25">
      <c r="A64" s="132"/>
      <c r="B64" s="144"/>
      <c r="C64" s="71" t="s">
        <v>25</v>
      </c>
      <c r="D64" s="72" t="s">
        <v>9</v>
      </c>
      <c r="E64" s="42" t="s">
        <v>76</v>
      </c>
      <c r="F64" s="80"/>
      <c r="G64" s="80"/>
      <c r="H64" s="74"/>
      <c r="K64" s="76"/>
    </row>
    <row r="65" spans="1:11" s="75" customFormat="1" x14ac:dyDescent="0.25">
      <c r="A65" s="132"/>
      <c r="B65" s="144"/>
      <c r="C65" s="84" t="s">
        <v>26</v>
      </c>
      <c r="D65" s="72" t="s">
        <v>9</v>
      </c>
      <c r="E65" s="42" t="s">
        <v>76</v>
      </c>
      <c r="F65" s="80">
        <v>1225.8</v>
      </c>
      <c r="G65" s="80">
        <v>1225.8</v>
      </c>
      <c r="H65" s="74">
        <f t="shared" si="1"/>
        <v>1</v>
      </c>
      <c r="K65" s="76"/>
    </row>
  </sheetData>
  <mergeCells count="47"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3:H3"/>
    <mergeCell ref="A1:H1"/>
    <mergeCell ref="A2:H2"/>
    <mergeCell ref="A4:A5"/>
    <mergeCell ref="B4:B5"/>
    <mergeCell ref="C4:C5"/>
    <mergeCell ref="D4:H4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E99" sqref="E99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106" t="s">
        <v>41</v>
      </c>
      <c r="B1" s="106"/>
      <c r="C1" s="106"/>
      <c r="D1" s="106"/>
      <c r="E1" s="106"/>
      <c r="F1" s="2"/>
      <c r="G1" s="2"/>
      <c r="H1" s="2"/>
    </row>
    <row r="2" spans="1:8" x14ac:dyDescent="0.25">
      <c r="A2" s="106" t="s">
        <v>42</v>
      </c>
      <c r="B2" s="106"/>
      <c r="C2" s="106"/>
      <c r="D2" s="106"/>
      <c r="E2" s="106"/>
      <c r="F2" s="2"/>
      <c r="G2" s="2"/>
      <c r="H2" s="2"/>
    </row>
    <row r="3" spans="1:8" x14ac:dyDescent="0.25">
      <c r="A3" s="126" t="s">
        <v>104</v>
      </c>
      <c r="B3" s="126"/>
      <c r="C3" s="126"/>
      <c r="D3" s="126"/>
      <c r="E3" s="126"/>
      <c r="F3" s="85"/>
      <c r="G3" s="85"/>
      <c r="H3" s="85"/>
    </row>
    <row r="4" spans="1:8" x14ac:dyDescent="0.25">
      <c r="A4" s="127" t="s">
        <v>21</v>
      </c>
      <c r="B4" s="127" t="s">
        <v>0</v>
      </c>
      <c r="C4" s="127" t="s">
        <v>22</v>
      </c>
      <c r="D4" s="161" t="s">
        <v>27</v>
      </c>
      <c r="E4" s="161"/>
      <c r="G4" s="11"/>
      <c r="H4" s="11"/>
    </row>
    <row r="5" spans="1:8" ht="41.4" x14ac:dyDescent="0.25">
      <c r="A5" s="127"/>
      <c r="B5" s="127"/>
      <c r="C5" s="127"/>
      <c r="D5" s="3" t="s">
        <v>28</v>
      </c>
      <c r="E5" s="3" t="s">
        <v>105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36" t="s">
        <v>79</v>
      </c>
      <c r="B7" s="162" t="s">
        <v>44</v>
      </c>
      <c r="C7" s="4" t="s">
        <v>8</v>
      </c>
      <c r="D7" s="12">
        <f t="shared" ref="D7:E9" si="0">D13+D31+D43</f>
        <v>71566.399999999994</v>
      </c>
      <c r="E7" s="12">
        <f t="shared" si="0"/>
        <v>36865.4</v>
      </c>
      <c r="F7" s="13"/>
    </row>
    <row r="8" spans="1:8" s="14" customFormat="1" x14ac:dyDescent="0.25">
      <c r="A8" s="136"/>
      <c r="B8" s="163"/>
      <c r="C8" s="4" t="s">
        <v>29</v>
      </c>
      <c r="D8" s="12">
        <f t="shared" si="0"/>
        <v>2703.9</v>
      </c>
      <c r="E8" s="12">
        <f t="shared" si="0"/>
        <v>1626.1999999999998</v>
      </c>
      <c r="F8" s="13"/>
    </row>
    <row r="9" spans="1:8" s="14" customFormat="1" x14ac:dyDescent="0.25">
      <c r="A9" s="136"/>
      <c r="B9" s="163"/>
      <c r="C9" s="4" t="s">
        <v>30</v>
      </c>
      <c r="D9" s="12">
        <f t="shared" si="0"/>
        <v>9485.6</v>
      </c>
      <c r="E9" s="12">
        <f t="shared" si="0"/>
        <v>5311.3</v>
      </c>
      <c r="F9" s="13"/>
    </row>
    <row r="10" spans="1:8" s="14" customFormat="1" x14ac:dyDescent="0.25">
      <c r="A10" s="136"/>
      <c r="B10" s="163"/>
      <c r="C10" s="15" t="s">
        <v>31</v>
      </c>
      <c r="D10" s="12">
        <f>D16+D34+D46</f>
        <v>59376.899999999994</v>
      </c>
      <c r="E10" s="12">
        <f>E16+E34+E46</f>
        <v>29927.899999999998</v>
      </c>
      <c r="F10" s="13"/>
    </row>
    <row r="11" spans="1:8" s="14" customFormat="1" x14ac:dyDescent="0.25">
      <c r="A11" s="136"/>
      <c r="B11" s="163"/>
      <c r="C11" s="15" t="s">
        <v>32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36"/>
      <c r="B12" s="164"/>
      <c r="C12" s="15" t="s">
        <v>33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28" t="s">
        <v>80</v>
      </c>
      <c r="B13" s="165" t="s">
        <v>47</v>
      </c>
      <c r="C13" s="7" t="s">
        <v>8</v>
      </c>
      <c r="D13" s="16">
        <f>D19+D25</f>
        <v>522.40000000000009</v>
      </c>
      <c r="E13" s="16">
        <f>E19+E25</f>
        <v>288.3</v>
      </c>
      <c r="F13" s="17"/>
      <c r="H13" s="64"/>
    </row>
    <row r="14" spans="1:8" s="10" customFormat="1" ht="14.4" x14ac:dyDescent="0.3">
      <c r="A14" s="128"/>
      <c r="B14" s="165"/>
      <c r="C14" s="7" t="s">
        <v>29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28"/>
      <c r="B15" s="165"/>
      <c r="C15" s="7" t="s">
        <v>30</v>
      </c>
      <c r="D15" s="16">
        <f t="shared" ref="D15:E15" si="3">D21+D27</f>
        <v>317.5</v>
      </c>
      <c r="E15" s="16">
        <f t="shared" si="3"/>
        <v>159.30000000000001</v>
      </c>
      <c r="F15" s="17"/>
      <c r="H15" s="64"/>
    </row>
    <row r="16" spans="1:8" s="10" customFormat="1" ht="14.4" x14ac:dyDescent="0.3">
      <c r="A16" s="128"/>
      <c r="B16" s="165"/>
      <c r="C16" s="18" t="s">
        <v>31</v>
      </c>
      <c r="D16" s="16">
        <f t="shared" ref="D16:E16" si="4">D22+D28</f>
        <v>204.9</v>
      </c>
      <c r="E16" s="16">
        <f t="shared" si="4"/>
        <v>129</v>
      </c>
      <c r="F16" s="17"/>
      <c r="H16" s="64"/>
    </row>
    <row r="17" spans="1:8" s="10" customFormat="1" ht="14.4" customHeight="1" x14ac:dyDescent="0.3">
      <c r="A17" s="128"/>
      <c r="B17" s="165"/>
      <c r="C17" s="18" t="s">
        <v>32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28"/>
      <c r="B18" s="165"/>
      <c r="C18" s="18" t="s">
        <v>33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32" t="s">
        <v>81</v>
      </c>
      <c r="B19" s="139" t="s">
        <v>49</v>
      </c>
      <c r="C19" s="71" t="s">
        <v>8</v>
      </c>
      <c r="D19" s="86">
        <f>SUM(D20:D24)</f>
        <v>227.8</v>
      </c>
      <c r="E19" s="86">
        <f>SUM(E20:E24)</f>
        <v>141</v>
      </c>
      <c r="F19" s="87"/>
      <c r="H19" s="65"/>
    </row>
    <row r="20" spans="1:8" s="75" customFormat="1" ht="13.8" customHeight="1" x14ac:dyDescent="0.25">
      <c r="A20" s="132"/>
      <c r="B20" s="139"/>
      <c r="C20" s="71" t="s">
        <v>29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32"/>
      <c r="B21" s="139"/>
      <c r="C21" s="71" t="s">
        <v>30</v>
      </c>
      <c r="D21" s="86">
        <f>'Приложение 8'!F15</f>
        <v>129.1</v>
      </c>
      <c r="E21" s="86">
        <f>'Приложение 8'!G15</f>
        <v>73.599999999999994</v>
      </c>
      <c r="F21" s="87"/>
      <c r="H21" s="65"/>
    </row>
    <row r="22" spans="1:8" s="75" customFormat="1" ht="13.8" customHeight="1" x14ac:dyDescent="0.25">
      <c r="A22" s="132"/>
      <c r="B22" s="139"/>
      <c r="C22" s="88" t="s">
        <v>31</v>
      </c>
      <c r="D22" s="86">
        <f>'приложение 7'!G17+'приложение 7'!G18+'приложение 7'!G19+'приложение 7'!G20</f>
        <v>98.7</v>
      </c>
      <c r="E22" s="86">
        <f>'приложение 7'!H17+'приложение 7'!H18+'приложение 7'!H19+'приложение 7'!H20</f>
        <v>67.400000000000006</v>
      </c>
      <c r="F22" s="87"/>
      <c r="H22" s="70"/>
    </row>
    <row r="23" spans="1:8" s="75" customFormat="1" x14ac:dyDescent="0.25">
      <c r="A23" s="132"/>
      <c r="B23" s="139"/>
      <c r="C23" s="88" t="s">
        <v>32</v>
      </c>
      <c r="D23" s="86"/>
      <c r="E23" s="86"/>
      <c r="F23" s="87"/>
      <c r="H23" s="66"/>
    </row>
    <row r="24" spans="1:8" s="75" customFormat="1" x14ac:dyDescent="0.25">
      <c r="A24" s="132"/>
      <c r="B24" s="139"/>
      <c r="C24" s="88" t="s">
        <v>33</v>
      </c>
      <c r="D24" s="86"/>
      <c r="E24" s="86"/>
      <c r="F24" s="87"/>
      <c r="H24" s="66"/>
    </row>
    <row r="25" spans="1:8" s="75" customFormat="1" x14ac:dyDescent="0.25">
      <c r="A25" s="132" t="s">
        <v>82</v>
      </c>
      <c r="B25" s="160" t="s">
        <v>51</v>
      </c>
      <c r="C25" s="71" t="s">
        <v>8</v>
      </c>
      <c r="D25" s="86">
        <f>SUM(D26:D30)</f>
        <v>294.60000000000002</v>
      </c>
      <c r="E25" s="86">
        <f>SUM(E26:E30)</f>
        <v>147.30000000000001</v>
      </c>
      <c r="F25" s="87"/>
      <c r="H25" s="66"/>
    </row>
    <row r="26" spans="1:8" s="75" customFormat="1" ht="13.8" customHeight="1" x14ac:dyDescent="0.25">
      <c r="A26" s="132"/>
      <c r="B26" s="160"/>
      <c r="C26" s="71" t="s">
        <v>29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32"/>
      <c r="B27" s="160"/>
      <c r="C27" s="71" t="s">
        <v>30</v>
      </c>
      <c r="D27" s="86">
        <f>'Приложение 8'!F20</f>
        <v>188.4</v>
      </c>
      <c r="E27" s="86">
        <f>'Приложение 8'!G20</f>
        <v>85.7</v>
      </c>
      <c r="F27" s="87"/>
      <c r="H27" s="66"/>
    </row>
    <row r="28" spans="1:8" s="75" customFormat="1" x14ac:dyDescent="0.25">
      <c r="A28" s="132"/>
      <c r="B28" s="160"/>
      <c r="C28" s="88" t="s">
        <v>31</v>
      </c>
      <c r="D28" s="86">
        <f>'приложение 7'!G21+'приложение 7'!G22</f>
        <v>106.2</v>
      </c>
      <c r="E28" s="86">
        <f>'приложение 7'!H21+'приложение 7'!H22</f>
        <v>61.6</v>
      </c>
      <c r="F28" s="87"/>
      <c r="H28" s="82"/>
    </row>
    <row r="29" spans="1:8" s="75" customFormat="1" x14ac:dyDescent="0.25">
      <c r="A29" s="132"/>
      <c r="B29" s="160"/>
      <c r="C29" s="88" t="s">
        <v>32</v>
      </c>
      <c r="D29" s="86"/>
      <c r="E29" s="86"/>
      <c r="F29" s="87"/>
      <c r="H29" s="83"/>
    </row>
    <row r="30" spans="1:8" s="75" customFormat="1" ht="13.8" customHeight="1" x14ac:dyDescent="0.25">
      <c r="A30" s="132"/>
      <c r="B30" s="160"/>
      <c r="C30" s="88" t="s">
        <v>33</v>
      </c>
      <c r="D30" s="86"/>
      <c r="E30" s="86"/>
      <c r="F30" s="87"/>
      <c r="H30" s="69"/>
    </row>
    <row r="31" spans="1:8" s="75" customFormat="1" ht="14.4" x14ac:dyDescent="0.3">
      <c r="A31" s="128" t="s">
        <v>83</v>
      </c>
      <c r="B31" s="165" t="s">
        <v>53</v>
      </c>
      <c r="C31" s="7" t="s">
        <v>8</v>
      </c>
      <c r="D31" s="16">
        <f>D37</f>
        <v>4631.7</v>
      </c>
      <c r="E31" s="16">
        <f>E37</f>
        <v>2701.8</v>
      </c>
      <c r="F31" s="87"/>
      <c r="H31" s="65"/>
    </row>
    <row r="32" spans="1:8" s="75" customFormat="1" ht="14.4" x14ac:dyDescent="0.3">
      <c r="A32" s="128"/>
      <c r="B32" s="165"/>
      <c r="C32" s="7" t="s">
        <v>29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28"/>
      <c r="B33" s="165"/>
      <c r="C33" s="7" t="s">
        <v>30</v>
      </c>
      <c r="D33" s="16">
        <f t="shared" ref="D33:E33" si="8">D39</f>
        <v>0</v>
      </c>
      <c r="E33" s="16">
        <f t="shared" si="8"/>
        <v>0</v>
      </c>
      <c r="F33" s="87"/>
      <c r="H33" s="65"/>
    </row>
    <row r="34" spans="1:8" s="75" customFormat="1" ht="14.4" x14ac:dyDescent="0.3">
      <c r="A34" s="128"/>
      <c r="B34" s="165"/>
      <c r="C34" s="18" t="s">
        <v>31</v>
      </c>
      <c r="D34" s="16">
        <f t="shared" ref="D34:E34" si="9">D40</f>
        <v>4631.7</v>
      </c>
      <c r="E34" s="16">
        <f t="shared" si="9"/>
        <v>2701.8</v>
      </c>
      <c r="F34" s="87"/>
      <c r="H34" s="83"/>
    </row>
    <row r="35" spans="1:8" s="75" customFormat="1" ht="14.4" x14ac:dyDescent="0.3">
      <c r="A35" s="128"/>
      <c r="B35" s="165"/>
      <c r="C35" s="18" t="s">
        <v>32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28"/>
      <c r="B36" s="165"/>
      <c r="C36" s="18" t="s">
        <v>33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32" t="s">
        <v>84</v>
      </c>
      <c r="B37" s="141" t="s">
        <v>55</v>
      </c>
      <c r="C37" s="71" t="s">
        <v>8</v>
      </c>
      <c r="D37" s="86">
        <f>D38+D39+D40+D41+D42</f>
        <v>4631.7</v>
      </c>
      <c r="E37" s="86">
        <f>E38+E39+E40+E41+E42</f>
        <v>2701.8</v>
      </c>
      <c r="F37" s="87"/>
    </row>
    <row r="38" spans="1:8" s="75" customFormat="1" x14ac:dyDescent="0.25">
      <c r="A38" s="132"/>
      <c r="B38" s="142"/>
      <c r="C38" s="71" t="s">
        <v>29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32"/>
      <c r="B39" s="142"/>
      <c r="C39" s="71" t="s">
        <v>30</v>
      </c>
      <c r="D39" s="86">
        <f>'Приложение 8'!F26</f>
        <v>0</v>
      </c>
      <c r="E39" s="86">
        <f>'Приложение 8'!G26</f>
        <v>0</v>
      </c>
      <c r="F39" s="87"/>
    </row>
    <row r="40" spans="1:8" s="75" customFormat="1" x14ac:dyDescent="0.25">
      <c r="A40" s="132"/>
      <c r="B40" s="142"/>
      <c r="C40" s="88" t="s">
        <v>31</v>
      </c>
      <c r="D40" s="86">
        <f>'приложение 7'!G24</f>
        <v>4631.7</v>
      </c>
      <c r="E40" s="86">
        <f>'приложение 7'!H24</f>
        <v>2701.8</v>
      </c>
      <c r="F40" s="87"/>
    </row>
    <row r="41" spans="1:8" s="75" customFormat="1" x14ac:dyDescent="0.25">
      <c r="A41" s="132"/>
      <c r="B41" s="142"/>
      <c r="C41" s="88" t="s">
        <v>32</v>
      </c>
      <c r="D41" s="86"/>
      <c r="E41" s="86"/>
      <c r="F41" s="87"/>
    </row>
    <row r="42" spans="1:8" s="75" customFormat="1" x14ac:dyDescent="0.25">
      <c r="A42" s="132"/>
      <c r="B42" s="143"/>
      <c r="C42" s="88" t="s">
        <v>33</v>
      </c>
      <c r="D42" s="86"/>
      <c r="E42" s="86"/>
      <c r="F42" s="87"/>
    </row>
    <row r="43" spans="1:8" s="10" customFormat="1" ht="14.4" x14ac:dyDescent="0.3">
      <c r="A43" s="128" t="s">
        <v>85</v>
      </c>
      <c r="B43" s="138" t="s">
        <v>57</v>
      </c>
      <c r="C43" s="7" t="s">
        <v>8</v>
      </c>
      <c r="D43" s="16">
        <f t="shared" ref="D43:E48" si="12">D49+D55+D61+D67+D73+D79+D85+D91+D97+D103+D109+D115</f>
        <v>66412.299999999988</v>
      </c>
      <c r="E43" s="16">
        <f t="shared" si="12"/>
        <v>33875.300000000003</v>
      </c>
      <c r="F43" s="17"/>
    </row>
    <row r="44" spans="1:8" s="10" customFormat="1" ht="14.4" x14ac:dyDescent="0.3">
      <c r="A44" s="128"/>
      <c r="B44" s="138"/>
      <c r="C44" s="7" t="s">
        <v>29</v>
      </c>
      <c r="D44" s="16">
        <f t="shared" si="12"/>
        <v>2703.9</v>
      </c>
      <c r="E44" s="16">
        <f t="shared" si="12"/>
        <v>1626.1999999999998</v>
      </c>
      <c r="F44" s="17"/>
    </row>
    <row r="45" spans="1:8" s="10" customFormat="1" ht="14.4" customHeight="1" x14ac:dyDescent="0.3">
      <c r="A45" s="128"/>
      <c r="B45" s="138"/>
      <c r="C45" s="7" t="s">
        <v>30</v>
      </c>
      <c r="D45" s="16">
        <f t="shared" si="12"/>
        <v>9168.1</v>
      </c>
      <c r="E45" s="16">
        <f t="shared" si="12"/>
        <v>5152</v>
      </c>
      <c r="F45" s="17"/>
    </row>
    <row r="46" spans="1:8" s="10" customFormat="1" ht="14.4" x14ac:dyDescent="0.3">
      <c r="A46" s="128"/>
      <c r="B46" s="138"/>
      <c r="C46" s="18" t="s">
        <v>31</v>
      </c>
      <c r="D46" s="16">
        <f t="shared" si="12"/>
        <v>54540.299999999996</v>
      </c>
      <c r="E46" s="16">
        <f t="shared" si="12"/>
        <v>27097.1</v>
      </c>
      <c r="F46" s="17"/>
      <c r="H46" s="66"/>
    </row>
    <row r="47" spans="1:8" s="10" customFormat="1" ht="14.4" x14ac:dyDescent="0.3">
      <c r="A47" s="128"/>
      <c r="B47" s="138"/>
      <c r="C47" s="18" t="s">
        <v>32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28"/>
      <c r="B48" s="138"/>
      <c r="C48" s="18" t="s">
        <v>33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32" t="s">
        <v>86</v>
      </c>
      <c r="B49" s="141" t="s">
        <v>59</v>
      </c>
      <c r="C49" s="71" t="s">
        <v>8</v>
      </c>
      <c r="D49" s="86">
        <f>SUM(D50:D54)</f>
        <v>49310.7</v>
      </c>
      <c r="E49" s="86">
        <f>SUM(E50:E54)</f>
        <v>24145.4</v>
      </c>
      <c r="F49" s="87"/>
    </row>
    <row r="50" spans="1:6" s="75" customFormat="1" x14ac:dyDescent="0.25">
      <c r="A50" s="132"/>
      <c r="B50" s="142"/>
      <c r="C50" s="71" t="s">
        <v>29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32"/>
      <c r="B51" s="142"/>
      <c r="C51" s="71" t="s">
        <v>30</v>
      </c>
      <c r="D51" s="86">
        <f>'Приложение 8'!F32</f>
        <v>320</v>
      </c>
      <c r="E51" s="86">
        <f>'Приложение 8'!G32</f>
        <v>0</v>
      </c>
    </row>
    <row r="52" spans="1:6" s="75" customFormat="1" x14ac:dyDescent="0.25">
      <c r="A52" s="132"/>
      <c r="B52" s="142"/>
      <c r="C52" s="88" t="s">
        <v>31</v>
      </c>
      <c r="D52" s="86">
        <f>'приложение 7'!G29</f>
        <v>48990.7</v>
      </c>
      <c r="E52" s="86">
        <f>'приложение 7'!H29</f>
        <v>24145.4</v>
      </c>
    </row>
    <row r="53" spans="1:6" s="75" customFormat="1" x14ac:dyDescent="0.25">
      <c r="A53" s="132"/>
      <c r="B53" s="142"/>
      <c r="C53" s="88" t="s">
        <v>32</v>
      </c>
      <c r="D53" s="86"/>
      <c r="E53" s="86"/>
    </row>
    <row r="54" spans="1:6" s="75" customFormat="1" x14ac:dyDescent="0.25">
      <c r="A54" s="132"/>
      <c r="B54" s="143"/>
      <c r="C54" s="88" t="s">
        <v>33</v>
      </c>
      <c r="D54" s="86"/>
      <c r="E54" s="86"/>
    </row>
    <row r="55" spans="1:6" s="75" customFormat="1" x14ac:dyDescent="0.25">
      <c r="A55" s="132" t="s">
        <v>87</v>
      </c>
      <c r="B55" s="144" t="s">
        <v>61</v>
      </c>
      <c r="C55" s="71" t="s">
        <v>8</v>
      </c>
      <c r="D55" s="86">
        <f>SUM(D56:D60)</f>
        <v>2387</v>
      </c>
      <c r="E55" s="86">
        <f>SUM(E56:E60)</f>
        <v>1167.4000000000001</v>
      </c>
    </row>
    <row r="56" spans="1:6" s="75" customFormat="1" x14ac:dyDescent="0.25">
      <c r="A56" s="132"/>
      <c r="B56" s="144"/>
      <c r="C56" s="71" t="s">
        <v>29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32"/>
      <c r="B57" s="144"/>
      <c r="C57" s="71" t="s">
        <v>30</v>
      </c>
      <c r="D57" s="86">
        <f>'Приложение 8'!F35</f>
        <v>2387</v>
      </c>
      <c r="E57" s="86">
        <f>'Приложение 8'!G35</f>
        <v>1167.4000000000001</v>
      </c>
    </row>
    <row r="58" spans="1:6" s="75" customFormat="1" x14ac:dyDescent="0.25">
      <c r="A58" s="132"/>
      <c r="B58" s="144"/>
      <c r="C58" s="88" t="s">
        <v>31</v>
      </c>
      <c r="D58" s="86">
        <f>'приложение 7'!G30</f>
        <v>0</v>
      </c>
      <c r="E58" s="86">
        <f>'приложение 7'!H30</f>
        <v>0</v>
      </c>
    </row>
    <row r="59" spans="1:6" s="75" customFormat="1" x14ac:dyDescent="0.25">
      <c r="A59" s="132"/>
      <c r="B59" s="144"/>
      <c r="C59" s="88" t="s">
        <v>32</v>
      </c>
      <c r="D59" s="86"/>
      <c r="E59" s="86"/>
    </row>
    <row r="60" spans="1:6" s="75" customFormat="1" x14ac:dyDescent="0.25">
      <c r="A60" s="132"/>
      <c r="B60" s="144"/>
      <c r="C60" s="88" t="s">
        <v>33</v>
      </c>
      <c r="D60" s="86"/>
      <c r="E60" s="86"/>
    </row>
    <row r="61" spans="1:6" s="75" customFormat="1" x14ac:dyDescent="0.25">
      <c r="A61" s="132" t="s">
        <v>88</v>
      </c>
      <c r="B61" s="144" t="s">
        <v>34</v>
      </c>
      <c r="C61" s="71" t="s">
        <v>8</v>
      </c>
      <c r="D61" s="86">
        <f>SUM(D62:D66)</f>
        <v>3475.3</v>
      </c>
      <c r="E61" s="86">
        <f>SUM(E62:E66)</f>
        <v>1850.1</v>
      </c>
    </row>
    <row r="62" spans="1:6" s="75" customFormat="1" x14ac:dyDescent="0.25">
      <c r="A62" s="132"/>
      <c r="B62" s="144"/>
      <c r="C62" s="71" t="s">
        <v>29</v>
      </c>
      <c r="D62" s="86">
        <f>'Приложение 8'!F37</f>
        <v>2000</v>
      </c>
      <c r="E62" s="86">
        <f>'Приложение 8'!G37</f>
        <v>922.3</v>
      </c>
    </row>
    <row r="63" spans="1:6" s="75" customFormat="1" x14ac:dyDescent="0.25">
      <c r="A63" s="132"/>
      <c r="B63" s="144"/>
      <c r="C63" s="71" t="s">
        <v>30</v>
      </c>
      <c r="D63" s="86">
        <f>'Приложение 8'!F38</f>
        <v>1475.3</v>
      </c>
      <c r="E63" s="86">
        <f>'Приложение 8'!G38</f>
        <v>927.8</v>
      </c>
    </row>
    <row r="64" spans="1:6" s="75" customFormat="1" x14ac:dyDescent="0.25">
      <c r="A64" s="132"/>
      <c r="B64" s="144"/>
      <c r="C64" s="88" t="s">
        <v>31</v>
      </c>
      <c r="D64" s="86">
        <f>'приложение 7'!G31</f>
        <v>0</v>
      </c>
      <c r="E64" s="86">
        <f>'приложение 7'!H31</f>
        <v>0</v>
      </c>
    </row>
    <row r="65" spans="1:8" s="75" customFormat="1" x14ac:dyDescent="0.25">
      <c r="A65" s="132"/>
      <c r="B65" s="144"/>
      <c r="C65" s="88" t="s">
        <v>32</v>
      </c>
      <c r="D65" s="86"/>
      <c r="E65" s="86"/>
    </row>
    <row r="66" spans="1:8" s="75" customFormat="1" x14ac:dyDescent="0.25">
      <c r="A66" s="132"/>
      <c r="B66" s="144"/>
      <c r="C66" s="88" t="s">
        <v>33</v>
      </c>
      <c r="D66" s="86"/>
      <c r="E66" s="86"/>
      <c r="F66" s="87"/>
      <c r="H66" s="67"/>
    </row>
    <row r="67" spans="1:8" s="75" customFormat="1" x14ac:dyDescent="0.25">
      <c r="A67" s="132" t="s">
        <v>89</v>
      </c>
      <c r="B67" s="145" t="s">
        <v>35</v>
      </c>
      <c r="C67" s="71" t="s">
        <v>8</v>
      </c>
      <c r="D67" s="86">
        <f>SUM(D68:D72)</f>
        <v>1074</v>
      </c>
      <c r="E67" s="86">
        <f>SUM(E68:E72)</f>
        <v>540.5</v>
      </c>
      <c r="F67" s="87"/>
      <c r="H67" s="67"/>
    </row>
    <row r="68" spans="1:8" s="75" customFormat="1" x14ac:dyDescent="0.25">
      <c r="A68" s="132"/>
      <c r="B68" s="146"/>
      <c r="C68" s="71" t="s">
        <v>29</v>
      </c>
      <c r="D68" s="86">
        <f>'Приложение 8'!F40</f>
        <v>0</v>
      </c>
      <c r="E68" s="86">
        <f>'Приложение 8'!G40</f>
        <v>0</v>
      </c>
      <c r="F68" s="87"/>
      <c r="H68" s="67"/>
    </row>
    <row r="69" spans="1:8" s="75" customFormat="1" x14ac:dyDescent="0.25">
      <c r="A69" s="132"/>
      <c r="B69" s="146"/>
      <c r="C69" s="71" t="s">
        <v>30</v>
      </c>
      <c r="D69" s="86">
        <f>'Приложение 8'!F41</f>
        <v>1074</v>
      </c>
      <c r="E69" s="86">
        <f>'Приложение 8'!G41</f>
        <v>540.5</v>
      </c>
      <c r="F69" s="87"/>
      <c r="H69" s="67"/>
    </row>
    <row r="70" spans="1:8" s="75" customFormat="1" x14ac:dyDescent="0.25">
      <c r="A70" s="132"/>
      <c r="B70" s="146"/>
      <c r="C70" s="88" t="s">
        <v>31</v>
      </c>
      <c r="D70" s="86">
        <f>'приложение 7'!G32</f>
        <v>0</v>
      </c>
      <c r="E70" s="86">
        <f>'приложение 7'!H32</f>
        <v>0</v>
      </c>
      <c r="F70" s="87"/>
      <c r="H70" s="67"/>
    </row>
    <row r="71" spans="1:8" s="75" customFormat="1" x14ac:dyDescent="0.25">
      <c r="A71" s="132"/>
      <c r="B71" s="146"/>
      <c r="C71" s="88" t="s">
        <v>32</v>
      </c>
      <c r="D71" s="86"/>
      <c r="E71" s="86"/>
      <c r="F71" s="87"/>
      <c r="H71" s="67"/>
    </row>
    <row r="72" spans="1:8" s="75" customFormat="1" x14ac:dyDescent="0.25">
      <c r="A72" s="132"/>
      <c r="B72" s="147"/>
      <c r="C72" s="88" t="s">
        <v>33</v>
      </c>
      <c r="D72" s="86"/>
      <c r="E72" s="86"/>
      <c r="F72" s="87"/>
      <c r="H72" s="67"/>
    </row>
    <row r="73" spans="1:8" s="10" customFormat="1" ht="14.4" x14ac:dyDescent="0.3">
      <c r="A73" s="132" t="s">
        <v>90</v>
      </c>
      <c r="B73" s="144" t="s">
        <v>36</v>
      </c>
      <c r="C73" s="71" t="s">
        <v>8</v>
      </c>
      <c r="D73" s="86">
        <f>SUM(D74:D78)</f>
        <v>1106.2</v>
      </c>
      <c r="E73" s="86">
        <f>SUM(E74:E78)</f>
        <v>489.5</v>
      </c>
      <c r="F73" s="17"/>
    </row>
    <row r="74" spans="1:8" s="10" customFormat="1" ht="14.4" x14ac:dyDescent="0.3">
      <c r="A74" s="132"/>
      <c r="B74" s="144"/>
      <c r="C74" s="71" t="s">
        <v>29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32"/>
      <c r="B75" s="144"/>
      <c r="C75" s="71" t="s">
        <v>30</v>
      </c>
      <c r="D75" s="86">
        <f>'Приложение 8'!F44</f>
        <v>1106.2</v>
      </c>
      <c r="E75" s="86">
        <f>'Приложение 8'!G44</f>
        <v>489.5</v>
      </c>
      <c r="F75" s="17"/>
    </row>
    <row r="76" spans="1:8" s="10" customFormat="1" ht="14.4" x14ac:dyDescent="0.3">
      <c r="A76" s="132"/>
      <c r="B76" s="144"/>
      <c r="C76" s="88" t="s">
        <v>31</v>
      </c>
      <c r="D76" s="86">
        <f>'приложение 7'!G33</f>
        <v>0</v>
      </c>
      <c r="E76" s="86">
        <f>'приложение 7'!H33</f>
        <v>0</v>
      </c>
      <c r="F76" s="17"/>
    </row>
    <row r="77" spans="1:8" s="10" customFormat="1" ht="14.4" x14ac:dyDescent="0.3">
      <c r="A77" s="132"/>
      <c r="B77" s="144"/>
      <c r="C77" s="88" t="s">
        <v>32</v>
      </c>
      <c r="D77" s="86"/>
      <c r="E77" s="86"/>
      <c r="F77" s="17"/>
    </row>
    <row r="78" spans="1:8" s="10" customFormat="1" ht="14.4" x14ac:dyDescent="0.3">
      <c r="A78" s="132"/>
      <c r="B78" s="144"/>
      <c r="C78" s="88" t="s">
        <v>33</v>
      </c>
      <c r="D78" s="86"/>
      <c r="E78" s="86"/>
      <c r="F78" s="17"/>
    </row>
    <row r="79" spans="1:8" s="75" customFormat="1" x14ac:dyDescent="0.25">
      <c r="A79" s="132" t="s">
        <v>91</v>
      </c>
      <c r="B79" s="144" t="s">
        <v>66</v>
      </c>
      <c r="C79" s="71" t="s">
        <v>8</v>
      </c>
      <c r="D79" s="86">
        <f>SUM(D80:D84)</f>
        <v>842.7</v>
      </c>
      <c r="E79" s="86">
        <f>SUM(E80:E84)</f>
        <v>416.7</v>
      </c>
      <c r="F79" s="87"/>
    </row>
    <row r="80" spans="1:8" s="75" customFormat="1" x14ac:dyDescent="0.25">
      <c r="A80" s="132"/>
      <c r="B80" s="144"/>
      <c r="C80" s="71" t="s">
        <v>29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32"/>
      <c r="B81" s="144"/>
      <c r="C81" s="71" t="s">
        <v>30</v>
      </c>
      <c r="D81" s="86">
        <f>'Приложение 8'!F47</f>
        <v>842.7</v>
      </c>
      <c r="E81" s="86">
        <f>'Приложение 8'!G47</f>
        <v>416.7</v>
      </c>
      <c r="F81" s="87"/>
    </row>
    <row r="82" spans="1:6" s="75" customFormat="1" x14ac:dyDescent="0.25">
      <c r="A82" s="132"/>
      <c r="B82" s="144"/>
      <c r="C82" s="88" t="s">
        <v>31</v>
      </c>
      <c r="D82" s="86">
        <f>'приложение 7'!G34</f>
        <v>0</v>
      </c>
      <c r="E82" s="86">
        <f>'приложение 7'!H34</f>
        <v>0</v>
      </c>
      <c r="F82" s="87"/>
    </row>
    <row r="83" spans="1:6" s="75" customFormat="1" x14ac:dyDescent="0.25">
      <c r="A83" s="132"/>
      <c r="B83" s="144"/>
      <c r="C83" s="88" t="s">
        <v>32</v>
      </c>
      <c r="D83" s="86"/>
      <c r="E83" s="86"/>
      <c r="F83" s="87"/>
    </row>
    <row r="84" spans="1:6" s="75" customFormat="1" x14ac:dyDescent="0.25">
      <c r="A84" s="132"/>
      <c r="B84" s="144"/>
      <c r="C84" s="88" t="s">
        <v>33</v>
      </c>
      <c r="D84" s="80"/>
      <c r="E84" s="80"/>
      <c r="F84" s="87"/>
    </row>
    <row r="85" spans="1:6" s="10" customFormat="1" ht="14.4" x14ac:dyDescent="0.3">
      <c r="A85" s="132" t="s">
        <v>92</v>
      </c>
      <c r="B85" s="144" t="s">
        <v>37</v>
      </c>
      <c r="C85" s="71" t="s">
        <v>8</v>
      </c>
      <c r="D85" s="80">
        <f>SUM(D86:D90)</f>
        <v>527.1</v>
      </c>
      <c r="E85" s="80">
        <f>SUM(E86:E90)</f>
        <v>280.39999999999998</v>
      </c>
    </row>
    <row r="86" spans="1:6" s="10" customFormat="1" ht="14.4" x14ac:dyDescent="0.3">
      <c r="A86" s="132"/>
      <c r="B86" s="144"/>
      <c r="C86" s="71" t="s">
        <v>29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32"/>
      <c r="B87" s="144"/>
      <c r="C87" s="71" t="s">
        <v>30</v>
      </c>
      <c r="D87" s="80">
        <f>'Приложение 8'!F50</f>
        <v>527.1</v>
      </c>
      <c r="E87" s="80">
        <f>'Приложение 8'!G50</f>
        <v>280.39999999999998</v>
      </c>
    </row>
    <row r="88" spans="1:6" s="10" customFormat="1" ht="14.4" x14ac:dyDescent="0.3">
      <c r="A88" s="132"/>
      <c r="B88" s="144"/>
      <c r="C88" s="88" t="s">
        <v>31</v>
      </c>
      <c r="D88" s="80">
        <f>'приложение 7'!G35</f>
        <v>0</v>
      </c>
      <c r="E88" s="80">
        <f>'приложение 7'!H35</f>
        <v>0</v>
      </c>
    </row>
    <row r="89" spans="1:6" s="10" customFormat="1" ht="14.4" customHeight="1" x14ac:dyDescent="0.3">
      <c r="A89" s="132"/>
      <c r="B89" s="144"/>
      <c r="C89" s="88" t="s">
        <v>32</v>
      </c>
      <c r="D89" s="80"/>
      <c r="E89" s="80"/>
    </row>
    <row r="90" spans="1:6" s="10" customFormat="1" ht="14.4" x14ac:dyDescent="0.3">
      <c r="A90" s="132"/>
      <c r="B90" s="144"/>
      <c r="C90" s="88" t="s">
        <v>33</v>
      </c>
      <c r="D90" s="80"/>
      <c r="E90" s="80"/>
    </row>
    <row r="91" spans="1:6" s="75" customFormat="1" x14ac:dyDescent="0.25">
      <c r="A91" s="132" t="s">
        <v>93</v>
      </c>
      <c r="B91" s="144" t="s">
        <v>38</v>
      </c>
      <c r="C91" s="71" t="s">
        <v>8</v>
      </c>
      <c r="D91" s="80">
        <f>SUM(D92:D96)</f>
        <v>5230.6000000000004</v>
      </c>
      <c r="E91" s="80">
        <f>SUM(E92:E96)</f>
        <v>2635.6</v>
      </c>
    </row>
    <row r="92" spans="1:6" s="75" customFormat="1" ht="13.8" customHeight="1" x14ac:dyDescent="0.25">
      <c r="A92" s="132"/>
      <c r="B92" s="144"/>
      <c r="C92" s="71" t="s">
        <v>29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32"/>
      <c r="B93" s="144"/>
      <c r="C93" s="71" t="s">
        <v>30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32"/>
      <c r="B94" s="144"/>
      <c r="C94" s="88" t="s">
        <v>31</v>
      </c>
      <c r="D94" s="80">
        <f>'приложение 7'!G36</f>
        <v>5230.6000000000004</v>
      </c>
      <c r="E94" s="80">
        <f>'приложение 7'!H36</f>
        <v>2635.6</v>
      </c>
    </row>
    <row r="95" spans="1:6" s="75" customFormat="1" x14ac:dyDescent="0.25">
      <c r="A95" s="132"/>
      <c r="B95" s="144"/>
      <c r="C95" s="88" t="s">
        <v>32</v>
      </c>
      <c r="D95" s="80"/>
      <c r="E95" s="80"/>
    </row>
    <row r="96" spans="1:6" s="75" customFormat="1" x14ac:dyDescent="0.25">
      <c r="A96" s="132"/>
      <c r="B96" s="144"/>
      <c r="C96" s="88" t="s">
        <v>33</v>
      </c>
      <c r="D96" s="80"/>
      <c r="E96" s="80"/>
    </row>
    <row r="97" spans="1:8" s="75" customFormat="1" x14ac:dyDescent="0.25">
      <c r="A97" s="132" t="s">
        <v>94</v>
      </c>
      <c r="B97" s="144" t="s">
        <v>39</v>
      </c>
      <c r="C97" s="71" t="s">
        <v>8</v>
      </c>
      <c r="D97" s="80">
        <f>SUM(D98:D102)</f>
        <v>210</v>
      </c>
      <c r="E97" s="80">
        <f>SUM(E98:E102)</f>
        <v>103.9</v>
      </c>
      <c r="F97" s="87"/>
    </row>
    <row r="98" spans="1:8" s="75" customFormat="1" x14ac:dyDescent="0.25">
      <c r="A98" s="132"/>
      <c r="B98" s="144"/>
      <c r="C98" s="71" t="s">
        <v>29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32"/>
      <c r="B99" s="144"/>
      <c r="C99" s="71" t="s">
        <v>30</v>
      </c>
      <c r="D99" s="80">
        <f>'Приложение 8'!F56</f>
        <v>210</v>
      </c>
      <c r="E99" s="80">
        <f>'Приложение 8'!G56</f>
        <v>103.9</v>
      </c>
      <c r="F99" s="87"/>
    </row>
    <row r="100" spans="1:8" s="75" customFormat="1" x14ac:dyDescent="0.25">
      <c r="A100" s="132"/>
      <c r="B100" s="144"/>
      <c r="C100" s="88" t="s">
        <v>31</v>
      </c>
      <c r="D100" s="80">
        <f>'приложение 7'!G37</f>
        <v>0</v>
      </c>
      <c r="E100" s="80">
        <f>'приложение 7'!H37</f>
        <v>0</v>
      </c>
      <c r="F100" s="87"/>
    </row>
    <row r="101" spans="1:8" s="75" customFormat="1" x14ac:dyDescent="0.25">
      <c r="A101" s="132"/>
      <c r="B101" s="144"/>
      <c r="C101" s="88" t="s">
        <v>32</v>
      </c>
      <c r="D101" s="80"/>
      <c r="E101" s="80"/>
      <c r="F101" s="87"/>
    </row>
    <row r="102" spans="1:8" s="75" customFormat="1" x14ac:dyDescent="0.25">
      <c r="A102" s="132"/>
      <c r="B102" s="144"/>
      <c r="C102" s="88" t="s">
        <v>33</v>
      </c>
      <c r="D102" s="80"/>
      <c r="E102" s="80"/>
      <c r="F102" s="87"/>
    </row>
    <row r="103" spans="1:8" s="75" customFormat="1" x14ac:dyDescent="0.25">
      <c r="A103" s="132" t="s">
        <v>95</v>
      </c>
      <c r="B103" s="144" t="s">
        <v>71</v>
      </c>
      <c r="C103" s="71" t="s">
        <v>8</v>
      </c>
      <c r="D103" s="80">
        <f>SUM(D104:D108)</f>
        <v>703.9</v>
      </c>
      <c r="E103" s="80">
        <f>SUM(E104:E108)</f>
        <v>703.9</v>
      </c>
      <c r="F103" s="87"/>
    </row>
    <row r="104" spans="1:8" s="75" customFormat="1" x14ac:dyDescent="0.25">
      <c r="A104" s="132"/>
      <c r="B104" s="144"/>
      <c r="C104" s="71" t="s">
        <v>29</v>
      </c>
      <c r="D104" s="80">
        <f>'Приложение 8'!F58</f>
        <v>703.9</v>
      </c>
      <c r="E104" s="80">
        <f>'Приложение 8'!G58</f>
        <v>703.9</v>
      </c>
      <c r="F104" s="87"/>
    </row>
    <row r="105" spans="1:8" s="75" customFormat="1" x14ac:dyDescent="0.25">
      <c r="A105" s="132"/>
      <c r="B105" s="144"/>
      <c r="C105" s="71" t="s">
        <v>30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32"/>
      <c r="B106" s="144"/>
      <c r="C106" s="88" t="s">
        <v>31</v>
      </c>
      <c r="D106" s="80">
        <f>'приложение 7'!G38</f>
        <v>0</v>
      </c>
      <c r="E106" s="80">
        <f>'приложение 7'!H38</f>
        <v>0</v>
      </c>
      <c r="F106" s="87"/>
    </row>
    <row r="107" spans="1:8" s="75" customFormat="1" x14ac:dyDescent="0.25">
      <c r="A107" s="132"/>
      <c r="B107" s="144"/>
      <c r="C107" s="88" t="s">
        <v>32</v>
      </c>
      <c r="D107" s="80"/>
      <c r="E107" s="80"/>
      <c r="F107" s="87"/>
      <c r="H107" s="67"/>
    </row>
    <row r="108" spans="1:8" s="75" customFormat="1" x14ac:dyDescent="0.25">
      <c r="A108" s="132"/>
      <c r="B108" s="144"/>
      <c r="C108" s="88" t="s">
        <v>33</v>
      </c>
      <c r="D108" s="80"/>
      <c r="E108" s="80"/>
      <c r="F108" s="87"/>
      <c r="H108" s="67"/>
    </row>
    <row r="109" spans="1:8" s="75" customFormat="1" x14ac:dyDescent="0.25">
      <c r="A109" s="132" t="s">
        <v>78</v>
      </c>
      <c r="B109" s="144" t="s">
        <v>73</v>
      </c>
      <c r="C109" s="71" t="s">
        <v>8</v>
      </c>
      <c r="D109" s="80">
        <f>SUM(D110:D114)</f>
        <v>319</v>
      </c>
      <c r="E109" s="80">
        <f>SUM(E110:E114)</f>
        <v>316.10000000000002</v>
      </c>
      <c r="F109" s="87"/>
      <c r="H109" s="66"/>
    </row>
    <row r="110" spans="1:8" s="75" customFormat="1" x14ac:dyDescent="0.25">
      <c r="A110" s="132"/>
      <c r="B110" s="144"/>
      <c r="C110" s="71" t="s">
        <v>29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32"/>
      <c r="B111" s="144"/>
      <c r="C111" s="71" t="s">
        <v>30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32"/>
      <c r="B112" s="144"/>
      <c r="C112" s="88" t="s">
        <v>31</v>
      </c>
      <c r="D112" s="80">
        <f>'приложение 7'!G39</f>
        <v>319</v>
      </c>
      <c r="E112" s="80">
        <f>'приложение 7'!H39</f>
        <v>316.10000000000002</v>
      </c>
      <c r="F112" s="87"/>
    </row>
    <row r="113" spans="1:6" s="75" customFormat="1" x14ac:dyDescent="0.25">
      <c r="A113" s="132"/>
      <c r="B113" s="144"/>
      <c r="C113" s="88" t="s">
        <v>32</v>
      </c>
      <c r="D113" s="80"/>
      <c r="E113" s="80"/>
      <c r="F113" s="87"/>
    </row>
    <row r="114" spans="1:6" s="75" customFormat="1" x14ac:dyDescent="0.25">
      <c r="A114" s="132"/>
      <c r="B114" s="144"/>
      <c r="C114" s="88" t="s">
        <v>33</v>
      </c>
      <c r="D114" s="80"/>
      <c r="E114" s="80"/>
      <c r="F114" s="87"/>
    </row>
    <row r="115" spans="1:6" s="75" customFormat="1" x14ac:dyDescent="0.25">
      <c r="A115" s="132" t="s">
        <v>77</v>
      </c>
      <c r="B115" s="144" t="s">
        <v>75</v>
      </c>
      <c r="C115" s="71" t="s">
        <v>8</v>
      </c>
      <c r="D115" s="80">
        <f>SUM(D116:D120)</f>
        <v>1225.8</v>
      </c>
      <c r="E115" s="80">
        <f>SUM(E116:E120)</f>
        <v>1225.8</v>
      </c>
      <c r="F115" s="87"/>
    </row>
    <row r="116" spans="1:6" s="75" customFormat="1" x14ac:dyDescent="0.25">
      <c r="A116" s="132"/>
      <c r="B116" s="144"/>
      <c r="C116" s="71" t="s">
        <v>29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32"/>
      <c r="B117" s="144"/>
      <c r="C117" s="71" t="s">
        <v>30</v>
      </c>
      <c r="D117" s="80">
        <f>'Приложение 8'!F65</f>
        <v>1225.8</v>
      </c>
      <c r="E117" s="80">
        <f>'Приложение 8'!G65</f>
        <v>1225.8</v>
      </c>
      <c r="F117" s="87"/>
    </row>
    <row r="118" spans="1:6" s="75" customFormat="1" x14ac:dyDescent="0.25">
      <c r="A118" s="132"/>
      <c r="B118" s="144"/>
      <c r="C118" s="88" t="s">
        <v>31</v>
      </c>
      <c r="D118" s="80">
        <f>'приложение 7'!G40+'приложение 7'!G41+'приложение 7'!G42</f>
        <v>0</v>
      </c>
      <c r="E118" s="80">
        <f>'приложение 7'!H40+'приложение 7'!H41+'приложение 7'!H42</f>
        <v>0</v>
      </c>
      <c r="F118" s="87"/>
    </row>
    <row r="119" spans="1:6" s="75" customFormat="1" x14ac:dyDescent="0.25">
      <c r="A119" s="132"/>
      <c r="B119" s="144"/>
      <c r="C119" s="88" t="s">
        <v>32</v>
      </c>
      <c r="D119" s="80"/>
      <c r="E119" s="80"/>
      <c r="F119" s="87"/>
    </row>
    <row r="120" spans="1:6" s="75" customFormat="1" x14ac:dyDescent="0.25">
      <c r="A120" s="132"/>
      <c r="B120" s="144"/>
      <c r="C120" s="88" t="s">
        <v>33</v>
      </c>
      <c r="D120" s="80"/>
      <c r="E120" s="80"/>
      <c r="F120" s="87"/>
    </row>
  </sheetData>
  <mergeCells count="45">
    <mergeCell ref="A115:A120"/>
    <mergeCell ref="B115:B120"/>
    <mergeCell ref="A97:A102"/>
    <mergeCell ref="B97:B102"/>
    <mergeCell ref="A103:A108"/>
    <mergeCell ref="B103:B108"/>
    <mergeCell ref="A109:A114"/>
    <mergeCell ref="B109:B114"/>
    <mergeCell ref="A79:A84"/>
    <mergeCell ref="B79:B84"/>
    <mergeCell ref="A85:A90"/>
    <mergeCell ref="B85:B90"/>
    <mergeCell ref="A91:A96"/>
    <mergeCell ref="B91:B96"/>
    <mergeCell ref="A61:A66"/>
    <mergeCell ref="B61:B66"/>
    <mergeCell ref="A67:A72"/>
    <mergeCell ref="B67:B72"/>
    <mergeCell ref="A73:A78"/>
    <mergeCell ref="B73:B78"/>
    <mergeCell ref="A43:A48"/>
    <mergeCell ref="B43:B48"/>
    <mergeCell ref="A49:A54"/>
    <mergeCell ref="B49:B54"/>
    <mergeCell ref="A55:A60"/>
    <mergeCell ref="B55:B60"/>
    <mergeCell ref="A25:A30"/>
    <mergeCell ref="B25:B30"/>
    <mergeCell ref="A31:A36"/>
    <mergeCell ref="B31:B36"/>
    <mergeCell ref="A37:A42"/>
    <mergeCell ref="B37:B42"/>
    <mergeCell ref="A7:A12"/>
    <mergeCell ref="B7:B12"/>
    <mergeCell ref="A13:A18"/>
    <mergeCell ref="B13:B18"/>
    <mergeCell ref="A19:A24"/>
    <mergeCell ref="B19:B24"/>
    <mergeCell ref="A3:E3"/>
    <mergeCell ref="A1:E1"/>
    <mergeCell ref="A2:E2"/>
    <mergeCell ref="A4:A5"/>
    <mergeCell ref="B4:B5"/>
    <mergeCell ref="C4:C5"/>
    <mergeCell ref="D4:E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2021-07-08T11:51:51Z</cp:lastPrinted>
  <dcterms:created xsi:type="dcterms:W3CDTF">2017-05-02T07:15:50Z</dcterms:created>
  <dcterms:modified xsi:type="dcterms:W3CDTF">2021-07-08T11:52:26Z</dcterms:modified>
</cp:coreProperties>
</file>